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\Documents\"/>
    </mc:Choice>
  </mc:AlternateContent>
  <xr:revisionPtr revIDLastSave="0" documentId="8_{A607D5DC-90A5-4081-BA30-C4C2C6EF06CC}" xr6:coauthVersionLast="47" xr6:coauthVersionMax="47" xr10:uidLastSave="{00000000-0000-0000-0000-000000000000}"/>
  <bookViews>
    <workbookView xWindow="39615" yWindow="300" windowWidth="16800" windowHeight="15870" tabRatio="500" xr2:uid="{00000000-000D-0000-FFFF-FFFF00000000}"/>
  </bookViews>
  <sheets>
    <sheet name="Stavba" sheetId="1" r:id="rId1"/>
    <sheet name="VzorPolozky" sheetId="2" state="hidden" r:id="rId2"/>
    <sheet name="01 01 Pol" sheetId="3" r:id="rId3"/>
    <sheet name="01 02 Pol" sheetId="4" r:id="rId4"/>
  </sheets>
  <externalReferences>
    <externalReference r:id="rId5"/>
  </externalReferences>
  <definedNames>
    <definedName name="CelkemDPHVypocet" localSheetId="0">Stavba!$H$43</definedName>
    <definedName name="CenaCelkem">Stavba!$G$30</definedName>
    <definedName name="CenaCelkemBezDPH">Stavba!$G$29</definedName>
    <definedName name="CenaCelkemVypocet" localSheetId="0">Stavba!$I$43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Stavba!$D$5</definedName>
    <definedName name="dadresa">Stavba!$D$13:$G$13</definedName>
    <definedName name="DIČ" localSheetId="0">Stavba!$I$13</definedName>
    <definedName name="dmisto">Stavba!$E$14:$G$14</definedName>
    <definedName name="DPHSni">Stavba!$G$25</definedName>
    <definedName name="DPHZakl">Stavba!$G$27</definedName>
    <definedName name="dpsc" localSheetId="0">Stavba!$D$14</definedName>
    <definedName name="IČO" localSheetId="0">Stavba!$I$12</definedName>
    <definedName name="Mena">Stavba!$J$30</definedName>
    <definedName name="MistoStavby">Stavba!$D$5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Stavba!$E$5</definedName>
    <definedName name="_xlnm.Print_Titles" localSheetId="2">'01 01 Pol'!$1:$7</definedName>
    <definedName name="oadresa">Stavba!$D$7</definedName>
    <definedName name="Objednatel" localSheetId="0">Stavba!$D$6</definedName>
    <definedName name="Objekt" localSheetId="0">Stavba!$B$39</definedName>
    <definedName name="_xlnm.Print_Area" localSheetId="2">'01 01 Pol'!$A$1:$X$42</definedName>
    <definedName name="_xlnm.Print_Area" localSheetId="3">'01 02 Pol'!$A$1:$G$41</definedName>
    <definedName name="_xlnm.Print_Area" localSheetId="0">Stavba!$A$1:$J$56</definedName>
    <definedName name="odic" localSheetId="0">Stavba!$I$7</definedName>
    <definedName name="oico" localSheetId="0">Stavba!$I$6</definedName>
    <definedName name="omisto" localSheetId="0">Stavba!$E$8</definedName>
    <definedName name="onazev" localSheetId="0">Stavba!$D$7</definedName>
    <definedName name="opsc" localSheetId="0">Stavba!$D$8</definedName>
    <definedName name="padresa">Stavba!$D$10</definedName>
    <definedName name="pdic">Stavba!$I$10</definedName>
    <definedName name="pico">Stavba!$I$9</definedName>
    <definedName name="pmisto">Stavba!$E$11</definedName>
    <definedName name="PocetMJ">#REF!</definedName>
    <definedName name="PoptavkaID">Stavba!$A$1</definedName>
    <definedName name="pPSC">Stavba!$D$11</definedName>
    <definedName name="Projektant">Stavba!$D$9</definedName>
    <definedName name="SazbaDPH1" localSheetId="0">Stavba!$E$24</definedName>
    <definedName name="SazbaDPH1">'[1]Krycí list'!$C$30</definedName>
    <definedName name="SazbaDPH2" localSheetId="0">Stavba!$E$26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Stavba!$D$15</definedName>
    <definedName name="Z_B7E7C763_C459_487D_8ABA_5CFDDFBD5A84_.wvu.Cols" localSheetId="0">Stavba!$A:$A</definedName>
    <definedName name="Z_B7E7C763_C459_487D_8ABA_5CFDDFBD5A84_.wvu.PrintArea" localSheetId="0">Stavba!$B$1:$J$37</definedName>
    <definedName name="ZakladDPHSni">Stavba!$G$24</definedName>
    <definedName name="ZakladDPHSniVypocet" localSheetId="0">Stavba!$F$43</definedName>
    <definedName name="ZakladDPHZakl">Stavba!$G$26</definedName>
    <definedName name="ZakladDPHZaklVypocet" localSheetId="0">Stavba!$G$43</definedName>
    <definedName name="ZaObjednatele">Stavba!$G$35</definedName>
    <definedName name="Zaokrouhleni">Stavba!$G$28</definedName>
    <definedName name="ZaZhotovitele">Stavba!$D$35</definedName>
    <definedName name="Zhotovitel">Stavba!$D$12:$G$12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6" i="4" l="1"/>
  <c r="G25" i="4"/>
  <c r="G22" i="4"/>
  <c r="G21" i="4"/>
  <c r="G20" i="4"/>
  <c r="G19" i="4"/>
  <c r="G18" i="4"/>
  <c r="G30" i="3"/>
  <c r="G28" i="3" s="1"/>
  <c r="I55" i="1" s="1"/>
  <c r="G27" i="3"/>
  <c r="G26" i="3"/>
  <c r="G25" i="3"/>
  <c r="G24" i="3"/>
  <c r="V29" i="3"/>
  <c r="V28" i="3" s="1"/>
  <c r="Q29" i="3"/>
  <c r="Q28" i="3" s="1"/>
  <c r="O29" i="3"/>
  <c r="O28" i="3" s="1"/>
  <c r="K29" i="3"/>
  <c r="K28" i="3" s="1"/>
  <c r="I29" i="3"/>
  <c r="I28" i="3" s="1"/>
  <c r="G29" i="3"/>
  <c r="M29" i="3" s="1"/>
  <c r="M28" i="3" s="1"/>
  <c r="G21" i="3"/>
  <c r="G20" i="3"/>
  <c r="G19" i="3"/>
  <c r="G16" i="3"/>
  <c r="AB30" i="4"/>
  <c r="V28" i="4"/>
  <c r="V27" i="4" s="1"/>
  <c r="Q28" i="4"/>
  <c r="Q27" i="4" s="1"/>
  <c r="O28" i="4"/>
  <c r="O27" i="4" s="1"/>
  <c r="K28" i="4"/>
  <c r="K27" i="4" s="1"/>
  <c r="I28" i="4"/>
  <c r="I27" i="4" s="1"/>
  <c r="G28" i="4"/>
  <c r="M28" i="4" s="1"/>
  <c r="M27" i="4" s="1"/>
  <c r="V24" i="4"/>
  <c r="V23" i="4" s="1"/>
  <c r="Q24" i="4"/>
  <c r="Q23" i="4" s="1"/>
  <c r="O24" i="4"/>
  <c r="O23" i="4" s="1"/>
  <c r="K24" i="4"/>
  <c r="K23" i="4" s="1"/>
  <c r="I24" i="4"/>
  <c r="I23" i="4" s="1"/>
  <c r="G24" i="4"/>
  <c r="M24" i="4" s="1"/>
  <c r="M23" i="4" s="1"/>
  <c r="V17" i="4"/>
  <c r="Q17" i="4"/>
  <c r="O17" i="4"/>
  <c r="K17" i="4"/>
  <c r="I17" i="4"/>
  <c r="G17" i="4"/>
  <c r="M17" i="4" s="1"/>
  <c r="V16" i="4"/>
  <c r="Q16" i="4"/>
  <c r="O16" i="4"/>
  <c r="K16" i="4"/>
  <c r="I16" i="4"/>
  <c r="G16" i="4"/>
  <c r="M16" i="4" s="1"/>
  <c r="V15" i="4"/>
  <c r="Q15" i="4"/>
  <c r="O15" i="4"/>
  <c r="K15" i="4"/>
  <c r="I15" i="4"/>
  <c r="G15" i="4"/>
  <c r="M15" i="4" s="1"/>
  <c r="V14" i="4"/>
  <c r="Q14" i="4"/>
  <c r="O14" i="4"/>
  <c r="K14" i="4"/>
  <c r="I14" i="4"/>
  <c r="G14" i="4"/>
  <c r="M14" i="4" s="1"/>
  <c r="V13" i="4"/>
  <c r="Q13" i="4"/>
  <c r="O13" i="4"/>
  <c r="K13" i="4"/>
  <c r="I13" i="4"/>
  <c r="G13" i="4"/>
  <c r="M13" i="4" s="1"/>
  <c r="V12" i="4"/>
  <c r="Q12" i="4"/>
  <c r="O12" i="4"/>
  <c r="K12" i="4"/>
  <c r="I12" i="4"/>
  <c r="G12" i="4"/>
  <c r="M12" i="4" s="1"/>
  <c r="V11" i="4"/>
  <c r="Q11" i="4"/>
  <c r="O11" i="4"/>
  <c r="K11" i="4"/>
  <c r="I11" i="4"/>
  <c r="G11" i="4"/>
  <c r="M11" i="4" s="1"/>
  <c r="V10" i="4"/>
  <c r="Q10" i="4"/>
  <c r="O10" i="4"/>
  <c r="K10" i="4"/>
  <c r="I10" i="4"/>
  <c r="G10" i="4"/>
  <c r="M10" i="4" s="1"/>
  <c r="V9" i="4"/>
  <c r="Q9" i="4"/>
  <c r="O9" i="4"/>
  <c r="K9" i="4"/>
  <c r="I9" i="4"/>
  <c r="G9" i="4"/>
  <c r="M9" i="4" s="1"/>
  <c r="AB32" i="3"/>
  <c r="F40" i="1" s="1"/>
  <c r="V23" i="3"/>
  <c r="V22" i="3" s="1"/>
  <c r="Q23" i="3"/>
  <c r="Q22" i="3" s="1"/>
  <c r="O23" i="3"/>
  <c r="O22" i="3" s="1"/>
  <c r="K23" i="3"/>
  <c r="K22" i="3" s="1"/>
  <c r="I23" i="3"/>
  <c r="I22" i="3" s="1"/>
  <c r="G23" i="3"/>
  <c r="V18" i="3"/>
  <c r="V17" i="3" s="1"/>
  <c r="Q18" i="3"/>
  <c r="Q17" i="3" s="1"/>
  <c r="O18" i="3"/>
  <c r="O17" i="3" s="1"/>
  <c r="K18" i="3"/>
  <c r="K17" i="3" s="1"/>
  <c r="I18" i="3"/>
  <c r="I17" i="3" s="1"/>
  <c r="G18" i="3"/>
  <c r="V15" i="3"/>
  <c r="Q15" i="3"/>
  <c r="O15" i="3"/>
  <c r="M15" i="3"/>
  <c r="K15" i="3"/>
  <c r="I15" i="3"/>
  <c r="G15" i="3"/>
  <c r="V14" i="3"/>
  <c r="Q14" i="3"/>
  <c r="O14" i="3"/>
  <c r="M14" i="3"/>
  <c r="K14" i="3"/>
  <c r="I14" i="3"/>
  <c r="G14" i="3"/>
  <c r="V13" i="3"/>
  <c r="Q13" i="3"/>
  <c r="O13" i="3"/>
  <c r="M13" i="3"/>
  <c r="K13" i="3"/>
  <c r="I13" i="3"/>
  <c r="G13" i="3"/>
  <c r="V12" i="3"/>
  <c r="Q12" i="3"/>
  <c r="O12" i="3"/>
  <c r="M12" i="3"/>
  <c r="K12" i="3"/>
  <c r="I12" i="3"/>
  <c r="G12" i="3"/>
  <c r="V11" i="3"/>
  <c r="Q11" i="3"/>
  <c r="O11" i="3"/>
  <c r="M11" i="3"/>
  <c r="K11" i="3"/>
  <c r="I11" i="3"/>
  <c r="G11" i="3"/>
  <c r="V10" i="3"/>
  <c r="Q10" i="3"/>
  <c r="O10" i="3"/>
  <c r="M10" i="3"/>
  <c r="K10" i="3"/>
  <c r="I10" i="3"/>
  <c r="G10" i="3"/>
  <c r="V9" i="3"/>
  <c r="V8" i="3" s="1"/>
  <c r="Q9" i="3"/>
  <c r="Q8" i="3" s="1"/>
  <c r="O9" i="3"/>
  <c r="O8" i="3" s="1"/>
  <c r="M9" i="3"/>
  <c r="M8" i="3" s="1"/>
  <c r="K9" i="3"/>
  <c r="K8" i="3" s="1"/>
  <c r="I9" i="3"/>
  <c r="I8" i="3" s="1"/>
  <c r="G9" i="3"/>
  <c r="G39" i="1"/>
  <c r="F39" i="1"/>
  <c r="J29" i="1"/>
  <c r="J28" i="1"/>
  <c r="J27" i="1"/>
  <c r="E27" i="1"/>
  <c r="J26" i="1"/>
  <c r="J25" i="1"/>
  <c r="E25" i="1"/>
  <c r="J24" i="1"/>
  <c r="I21" i="1"/>
  <c r="I20" i="1"/>
  <c r="I19" i="1"/>
  <c r="I18" i="1"/>
  <c r="G27" i="4" l="1"/>
  <c r="I64" i="1" s="1"/>
  <c r="G23" i="4"/>
  <c r="I63" i="1" s="1"/>
  <c r="G8" i="4"/>
  <c r="I62" i="1" s="1"/>
  <c r="K8" i="4"/>
  <c r="AC30" i="4"/>
  <c r="Q8" i="4"/>
  <c r="I8" i="4"/>
  <c r="O8" i="4"/>
  <c r="V8" i="4"/>
  <c r="G22" i="3"/>
  <c r="I54" i="1" s="1"/>
  <c r="G17" i="3"/>
  <c r="I53" i="1" s="1"/>
  <c r="G8" i="3"/>
  <c r="AC32" i="3"/>
  <c r="G42" i="1" s="1"/>
  <c r="M8" i="4"/>
  <c r="F43" i="1"/>
  <c r="F41" i="1"/>
  <c r="M18" i="3"/>
  <c r="M17" i="3" s="1"/>
  <c r="M23" i="3"/>
  <c r="M22" i="3" s="1"/>
  <c r="F42" i="1"/>
  <c r="I65" i="1" l="1"/>
  <c r="J64" i="1" s="1"/>
  <c r="G30" i="4"/>
  <c r="I52" i="1"/>
  <c r="I56" i="1" s="1"/>
  <c r="G32" i="3"/>
  <c r="G41" i="1"/>
  <c r="H41" i="1" s="1"/>
  <c r="I41" i="1" s="1"/>
  <c r="G40" i="1"/>
  <c r="G43" i="1" s="1"/>
  <c r="G29" i="1" s="1"/>
  <c r="G24" i="1"/>
  <c r="H42" i="1"/>
  <c r="I42" i="1" s="1"/>
  <c r="J62" i="1" l="1"/>
  <c r="J63" i="1"/>
  <c r="I17" i="1"/>
  <c r="I22" i="1" s="1"/>
  <c r="G26" i="1" s="1"/>
  <c r="A26" i="1" s="1"/>
  <c r="A27" i="1" s="1"/>
  <c r="J55" i="1"/>
  <c r="J54" i="1"/>
  <c r="J52" i="1"/>
  <c r="J53" i="1"/>
  <c r="H40" i="1"/>
  <c r="H43" i="1" s="1"/>
  <c r="A24" i="1"/>
  <c r="J65" i="1" l="1"/>
  <c r="J56" i="1"/>
  <c r="G27" i="1"/>
  <c r="I40" i="1"/>
  <c r="I43" i="1" s="1"/>
  <c r="J40" i="1" s="1"/>
  <c r="J43" i="1" s="1"/>
  <c r="A25" i="1"/>
  <c r="G25" i="1"/>
  <c r="J42" i="1" l="1"/>
  <c r="J41" i="1"/>
  <c r="A28" i="1"/>
  <c r="A30" i="1" s="1"/>
  <c r="G30" i="1" l="1"/>
  <c r="G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2" authorId="0" shapeId="0" xr:uid="{00000000-0006-0000-0000-000001000000}">
      <text>
        <r>
          <rPr>
            <sz val="9"/>
            <color rgb="FF000000"/>
            <rFont val="Tahoma"/>
            <family val="2"/>
            <charset val="238"/>
          </rPr>
          <t>Název</t>
        </r>
      </text>
    </comment>
    <comment ref="I12" authorId="0" shapeId="0" xr:uid="{00000000-0006-0000-0000-000005000000}">
      <text>
        <r>
          <rPr>
            <sz val="9"/>
            <color rgb="FF000000"/>
            <rFont val="Tahoma"/>
            <family val="2"/>
            <charset val="238"/>
          </rPr>
          <t>IČO</t>
        </r>
      </text>
    </comment>
    <comment ref="D13" authorId="0" shapeId="0" xr:uid="{00000000-0006-0000-0000-000002000000}">
      <text>
        <r>
          <rPr>
            <sz val="9"/>
            <color rgb="FF000000"/>
            <rFont val="Tahoma"/>
            <family val="2"/>
            <charset val="238"/>
          </rPr>
          <t>Ulice</t>
        </r>
      </text>
    </comment>
    <comment ref="I13" authorId="0" shapeId="0" xr:uid="{00000000-0006-0000-0000-000006000000}">
      <text>
        <r>
          <rPr>
            <sz val="9"/>
            <color rgb="FF000000"/>
            <rFont val="Tahoma"/>
            <family val="2"/>
            <charset val="238"/>
          </rPr>
          <t>DIČ</t>
        </r>
      </text>
    </comment>
    <comment ref="D14" authorId="0" shapeId="0" xr:uid="{00000000-0006-0000-0000-000003000000}">
      <text>
        <r>
          <rPr>
            <sz val="9"/>
            <color rgb="FF000000"/>
            <rFont val="Tahoma"/>
            <family val="2"/>
            <charset val="238"/>
          </rPr>
          <t>PSČ</t>
        </r>
      </text>
    </comment>
    <comment ref="E14" authorId="0" shapeId="0" xr:uid="{00000000-0006-0000-0000-000004000000}">
      <text>
        <r>
          <rPr>
            <sz val="9"/>
            <color rgb="FF000000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S6" authorId="0" shapeId="0" xr:uid="{00000000-0006-0000-0200-000001000000}">
      <text>
        <r>
          <rPr>
            <sz val="9"/>
            <color rgb="FF000000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200-000002000000}">
      <text>
        <r>
          <rPr>
            <sz val="9"/>
            <color rgb="FF000000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S6" authorId="0" shapeId="0" xr:uid="{00000000-0006-0000-0300-000001000000}">
      <text>
        <r>
          <rPr>
            <sz val="9"/>
            <color rgb="FF000000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rgb="FF000000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<sst xmlns="http://schemas.openxmlformats.org/spreadsheetml/2006/main" count="387" uniqueCount="156">
  <si>
    <t>#RTSROZP#</t>
  </si>
  <si>
    <t>Položkový rozpočet stavby</t>
  </si>
  <si>
    <t>Stavba:</t>
  </si>
  <si>
    <t>Objekt:</t>
  </si>
  <si>
    <t>01</t>
  </si>
  <si>
    <t>02</t>
  </si>
  <si>
    <t>Rozpočet:</t>
  </si>
  <si>
    <t>Objednatel:</t>
  </si>
  <si>
    <t>IČO:</t>
  </si>
  <si>
    <t>DIČ:</t>
  </si>
  <si>
    <t>Projektant:</t>
  </si>
  <si>
    <t>Zhotovitel:</t>
  </si>
  <si>
    <t>Vypracoval:</t>
  </si>
  <si>
    <t>Rozpis ceny</t>
  </si>
  <si>
    <t>Celkem</t>
  </si>
  <si>
    <t>HSV</t>
  </si>
  <si>
    <t>PSV</t>
  </si>
  <si>
    <t>MON</t>
  </si>
  <si>
    <t>VN</t>
  </si>
  <si>
    <t>Vedlejší náklady</t>
  </si>
  <si>
    <t>ON</t>
  </si>
  <si>
    <t>Ostatní náklady</t>
  </si>
  <si>
    <t>Rekapitulace daní</t>
  </si>
  <si>
    <t>Základ pro sníženou DPH</t>
  </si>
  <si>
    <t>%</t>
  </si>
  <si>
    <t xml:space="preserve">Snížená DPH </t>
  </si>
  <si>
    <t>Základ pro základní DPH</t>
  </si>
  <si>
    <t xml:space="preserve">Základní DPH </t>
  </si>
  <si>
    <t>Zaokrouhlení</t>
  </si>
  <si>
    <t>Cena celkem bez DPH</t>
  </si>
  <si>
    <t>Cena celkem s DPH</t>
  </si>
  <si>
    <t>CZK</t>
  </si>
  <si>
    <t>v</t>
  </si>
  <si>
    <t>dne</t>
  </si>
  <si>
    <t>Za zhotovitele</t>
  </si>
  <si>
    <t>Za objednatele</t>
  </si>
  <si>
    <t>Rekapitulace dílčích částí</t>
  </si>
  <si>
    <t>#CASTI&gt;&gt;</t>
  </si>
  <si>
    <t>Číslo</t>
  </si>
  <si>
    <t>Název</t>
  </si>
  <si>
    <t>DPH celkem</t>
  </si>
  <si>
    <t>Cena celkem</t>
  </si>
  <si>
    <t>Stavba</t>
  </si>
  <si>
    <t>Víceúčelové hřiště - Brodek u Přerova</t>
  </si>
  <si>
    <t>Celkem za stavbu</t>
  </si>
  <si>
    <t>Rekapitulace objektů</t>
  </si>
  <si>
    <t>Typ dílu</t>
  </si>
  <si>
    <t>1</t>
  </si>
  <si>
    <t>Herní prvky</t>
  </si>
  <si>
    <t>2</t>
  </si>
  <si>
    <t>Mobiliář</t>
  </si>
  <si>
    <t>3</t>
  </si>
  <si>
    <t>Dopadové plochy</t>
  </si>
  <si>
    <t xml:space="preserve">Položkový rozpočet </t>
  </si>
  <si>
    <t>S:</t>
  </si>
  <si>
    <t>O:</t>
  </si>
  <si>
    <t>R: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</si>
  <si>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</si>
  <si>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</si>
  <si>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</si>
  <si>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</si>
  <si>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</si>
  <si>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</si>
  <si>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</si>
  <si>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</si>
  <si>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</si>
  <si>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</si>
  <si>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</t>
  </si>
  <si>
    <t>Dodávka celk.</t>
  </si>
  <si>
    <t>Montáž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</si>
  <si>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</si>
  <si>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</si>
  <si>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</si>
  <si>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</si>
  <si>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</si>
  <si>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</si>
  <si>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</si>
  <si>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</si>
  <si>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</si>
  <si>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</si>
  <si>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</si>
  <si>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</si>
  <si>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</si>
  <si>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</si>
  <si>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</si>
  <si>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</si>
  <si>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ks</t>
  </si>
  <si>
    <t>RTS 21/ I</t>
  </si>
  <si>
    <t>Indiv</t>
  </si>
  <si>
    <t>Práce</t>
  </si>
  <si>
    <t>POL1_</t>
  </si>
  <si>
    <t>Vlastní</t>
  </si>
  <si>
    <t xml:space="preserve"> </t>
  </si>
  <si>
    <t>m2</t>
  </si>
  <si>
    <t>POL1_1</t>
  </si>
  <si>
    <t>SUM</t>
  </si>
  <si>
    <t>Poznámky uchazeče k zadání</t>
  </si>
  <si>
    <t>POPUZIV</t>
  </si>
  <si>
    <t>END</t>
  </si>
  <si>
    <t>Zemní práce</t>
  </si>
  <si>
    <t>Odstranění chodníkových obrubníků betonových (odstranění silničních obrubníků betonových, včetně odvozu na skládku a uložení na skládce)</t>
  </si>
  <si>
    <t>Odstranění chodníkových obrubníků betonových - doprava (Odvoz veškerých vybouraných obrubníků na skládku odpadu a uložení na skládce)</t>
  </si>
  <si>
    <t>Hloubení nezapaž. jam hor. 3 do 50 m3, strojně</t>
  </si>
  <si>
    <t>Příplatek za ztížené hloubení v blízkosti obrub</t>
  </si>
  <si>
    <t>Nakládání výkopku z hor. 1-4 v množství do 100 m3</t>
  </si>
  <si>
    <t>Vodorovné přemístění výkopku z hor. 1-4 do 2000 m (Odvoz násypů a zásypů na skládku)</t>
  </si>
  <si>
    <t>Uložení sypaniny na skládku - sypanina na výšku přes 2 m</t>
  </si>
  <si>
    <t>Poplatek za skládku horniny 1-4</t>
  </si>
  <si>
    <t>m</t>
  </si>
  <si>
    <t>kpl</t>
  </si>
  <si>
    <t>m3</t>
  </si>
  <si>
    <t>Základy, zvláštní zakládání</t>
  </si>
  <si>
    <t>Osazení záhon. obrubníků do lože z C12/15 s opěrou vč. obrubníku 100/5/20 cm</t>
  </si>
  <si>
    <t>Bednění stěn zákl. patek zabudované (Pomocí PVC DN 160)</t>
  </si>
  <si>
    <t>Trubka kanalizační SN 4 PVC 150x4,9x1000 (Oplocení hřiště: 42)</t>
  </si>
  <si>
    <t>Beton zákl. patek prostý C 16/20</t>
  </si>
  <si>
    <t>Komunikace</t>
  </si>
  <si>
    <t>Podklad ze štěrkodrti po zhutnění tl. 10 cm, štěrkodrť fr. 0-32</t>
  </si>
  <si>
    <t>Podklad ze stěrkodrti po zhutnění tl. 4 cm, stěrkodrť fr. 0-4</t>
  </si>
  <si>
    <t>Kryt sportovních ploch EPDM 10 mm</t>
  </si>
  <si>
    <t>Stabilizační podložka 35 mm</t>
  </si>
  <si>
    <t>Lajnování sportovních ploch</t>
  </si>
  <si>
    <t>4</t>
  </si>
  <si>
    <t>Svislé konstrukce</t>
  </si>
  <si>
    <t>Oplocení do výšky 4 m, pletivo poplastované 50x50 mm (D+M)</t>
  </si>
  <si>
    <t>Oplocení do výšky 6 m, pletivo poplastované 50x50 mm</t>
  </si>
  <si>
    <t>Prvky</t>
  </si>
  <si>
    <t xml:space="preserve">D+M workout monkey </t>
  </si>
  <si>
    <t>D+M hrazda s tyčí a lanem</t>
  </si>
  <si>
    <t>D+M bradla</t>
  </si>
  <si>
    <t>D+M dvouhrazda</t>
  </si>
  <si>
    <t>D+M pérák ovečka</t>
  </si>
  <si>
    <t>D+M colmex surf</t>
  </si>
  <si>
    <t>D+M colmex chůze</t>
  </si>
  <si>
    <t>D+M akátová lavice  s opěradlem bez područek</t>
  </si>
  <si>
    <t xml:space="preserve">D+M pavučina - Herní prvek – nízká šikmá pavučina napnutá mezi dřevěné akátové kůly, </t>
  </si>
  <si>
    <t>D+M Jůlinka</t>
  </si>
  <si>
    <t>D+M akátová lavečka bez bez</t>
  </si>
  <si>
    <t>D+M colmex lyže</t>
  </si>
  <si>
    <t>D+M biotop rybník</t>
  </si>
  <si>
    <t>D+M voda v krajině</t>
  </si>
  <si>
    <t>D+M odpadkový koš</t>
  </si>
  <si>
    <t>D+M piškvorky</t>
  </si>
  <si>
    <t>D+M mravenci 3 x 1m, průměr kulatiny 60cm</t>
  </si>
  <si>
    <t>Doprava</t>
  </si>
  <si>
    <t>Doprava materiálu a montážního týmu</t>
  </si>
  <si>
    <t>Ledce</t>
  </si>
  <si>
    <t>2022</t>
  </si>
  <si>
    <t>Dětské hřiště v obci Ledce</t>
  </si>
  <si>
    <t>Dětské hřiště a oprava sportovního povrchu a oplocení MFH v obci Ledce</t>
  </si>
  <si>
    <t>Oprava sportovního povrchu a oplocení MFH v obci Ledce</t>
  </si>
  <si>
    <t>01 Oprava sportovního povrchu a oplocení MFH v obci Ledce</t>
  </si>
  <si>
    <t>02 Dětské hřiště v obci Ledce</t>
  </si>
  <si>
    <t>Obec Ledce</t>
  </si>
  <si>
    <t>Ledce 1</t>
  </si>
  <si>
    <t>Hrušovany u Brna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</si>
</sst>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3"/>
      <name val="Arial CE"/>
      <charset val="238"/>
    </font>
    <font>
      <sz val="9"/>
      <name val="Arial CE"/>
      <charset val="238"/>
    </font>
    <font>
      <sz val="7"/>
      <name val="Arial CE"/>
      <charset val="238"/>
    </font>
    <font>
      <b/>
      <sz val="16"/>
      <name val="Arial CE"/>
      <charset val="238"/>
    </font>
    <font>
      <b/>
      <sz val="9"/>
      <name val="Arial CE"/>
      <charset val="238"/>
    </font>
    <font>
      <sz val="9"/>
      <color rgb="FF000000"/>
      <name val="Tahoma"/>
      <family val="2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rgb="FFDBDBDB"/>
      </patternFill>
    </fill>
    <fill>
      <patternFill patternType="solid">
        <fgColor rgb="FF99CCFF"/>
        <bgColor rgb="FFD6E1EE"/>
      </patternFill>
    </fill>
    <fill>
      <patternFill patternType="solid">
        <fgColor rgb="FFDBDBDB"/>
        <bgColor rgb="FFD6E1EE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4" fontId="7" fillId="0" borderId="13" xfId="0" applyNumberFormat="1" applyFont="1" applyBorder="1" applyAlignment="1">
      <alignment horizontal="right" vertical="center" indent="1"/>
    </xf>
    <xf numFmtId="0" fontId="0" fillId="0" borderId="8" xfId="0" applyFont="1" applyBorder="1" applyAlignment="1">
      <alignment horizontal="right" indent="1"/>
    </xf>
    <xf numFmtId="0" fontId="0" fillId="0" borderId="7" xfId="0" applyBorder="1" applyAlignment="1">
      <alignment horizontal="right" indent="1"/>
    </xf>
    <xf numFmtId="1" fontId="0" fillId="0" borderId="7" xfId="0" applyNumberFormat="1" applyBorder="1" applyAlignment="1">
      <alignment horizontal="right" indent="1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0" borderId="7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49" fontId="6" fillId="2" borderId="8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Font="1" applyBorder="1"/>
    <xf numFmtId="0" fontId="0" fillId="0" borderId="3" xfId="0" applyBorder="1"/>
    <xf numFmtId="0" fontId="3" fillId="2" borderId="3" xfId="0" applyFont="1" applyFill="1" applyBorder="1" applyAlignment="1">
      <alignment horizontal="left" vertical="center" indent="1"/>
    </xf>
    <xf numFmtId="0" fontId="0" fillId="2" borderId="0" xfId="0" applyFill="1" applyAlignment="1">
      <alignment wrapText="1"/>
    </xf>
    <xf numFmtId="49" fontId="4" fillId="2" borderId="0" xfId="0" applyNumberFormat="1" applyFont="1" applyFill="1" applyAlignment="1">
      <alignment horizontal="left" vertical="center" wrapText="1"/>
    </xf>
    <xf numFmtId="164" fontId="5" fillId="0" borderId="0" xfId="0" applyNumberFormat="1" applyFont="1" applyAlignment="1">
      <alignment horizontal="left"/>
    </xf>
    <xf numFmtId="0" fontId="0" fillId="2" borderId="3" xfId="0" applyFont="1" applyFill="1" applyBorder="1" applyAlignment="1">
      <alignment horizontal="left" vertical="center" indent="1"/>
    </xf>
    <xf numFmtId="49" fontId="6" fillId="2" borderId="0" xfId="0" applyNumberFormat="1" applyFont="1" applyFill="1" applyAlignment="1">
      <alignment horizontal="left" vertical="center" wrapText="1"/>
    </xf>
    <xf numFmtId="4" fontId="0" fillId="0" borderId="3" xfId="0" applyNumberFormat="1" applyBorder="1"/>
    <xf numFmtId="0" fontId="0" fillId="2" borderId="6" xfId="0" applyFont="1" applyFill="1" applyBorder="1" applyAlignment="1">
      <alignment horizontal="left" vertical="center" indent="1"/>
    </xf>
    <xf numFmtId="0" fontId="0" fillId="2" borderId="7" xfId="0" applyFill="1" applyBorder="1" applyAlignment="1">
      <alignment wrapText="1"/>
    </xf>
    <xf numFmtId="49" fontId="6" fillId="2" borderId="7" xfId="0" applyNumberFormat="1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indent="1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5" xfId="0" applyBorder="1"/>
    <xf numFmtId="0" fontId="6" fillId="0" borderId="3" xfId="0" applyFont="1" applyBorder="1" applyAlignment="1">
      <alignment horizontal="left" vertical="center" indent="1"/>
    </xf>
    <xf numFmtId="0" fontId="6" fillId="0" borderId="0" xfId="0" applyFont="1" applyAlignment="1">
      <alignment vertical="center" wrapText="1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8" xfId="0" applyBorder="1"/>
    <xf numFmtId="0" fontId="6" fillId="0" borderId="0" xfId="0" applyFont="1" applyAlignment="1">
      <alignment horizontal="left" vertical="center" wrapText="1"/>
    </xf>
    <xf numFmtId="0" fontId="0" fillId="0" borderId="6" xfId="0" applyBorder="1" applyAlignment="1">
      <alignment horizontal="left" indent="1"/>
    </xf>
    <xf numFmtId="0" fontId="0" fillId="0" borderId="7" xfId="0" applyBorder="1" applyAlignment="1">
      <alignment vertical="center" wrapText="1"/>
    </xf>
    <xf numFmtId="0" fontId="0" fillId="0" borderId="7" xfId="0" applyBorder="1"/>
    <xf numFmtId="0" fontId="0" fillId="0" borderId="7" xfId="0" applyBorder="1" applyAlignment="1">
      <alignment horizontal="right"/>
    </xf>
    <xf numFmtId="0" fontId="6" fillId="3" borderId="0" xfId="0" applyFont="1" applyFill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right" vertical="center"/>
    </xf>
    <xf numFmtId="0" fontId="0" fillId="0" borderId="10" xfId="0" applyFont="1" applyBorder="1" applyAlignment="1">
      <alignment horizontal="left" vertical="top" indent="1"/>
    </xf>
    <xf numFmtId="0" fontId="0" fillId="0" borderId="9" xfId="0" applyBorder="1" applyAlignment="1">
      <alignment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4" xfId="0" applyBorder="1"/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wrapText="1"/>
    </xf>
    <xf numFmtId="49" fontId="0" fillId="0" borderId="3" xfId="0" applyNumberFormat="1" applyFont="1" applyBorder="1"/>
    <xf numFmtId="0" fontId="0" fillId="0" borderId="11" xfId="0" applyFont="1" applyBorder="1" applyAlignment="1">
      <alignment horizontal="left" vertical="center" inden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6" fillId="0" borderId="11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wrapText="1"/>
    </xf>
    <xf numFmtId="0" fontId="0" fillId="0" borderId="11" xfId="0" applyFont="1" applyBorder="1" applyAlignment="1">
      <alignment horizontal="left" indent="1"/>
    </xf>
    <xf numFmtId="1" fontId="6" fillId="0" borderId="12" xfId="0" applyNumberFormat="1" applyFont="1" applyBorder="1" applyAlignment="1">
      <alignment horizontal="right" vertical="center" wrapText="1"/>
    </xf>
    <xf numFmtId="0" fontId="0" fillId="0" borderId="12" xfId="0" applyBorder="1" applyAlignment="1">
      <alignment horizontal="left" vertical="center" indent="1"/>
    </xf>
    <xf numFmtId="0" fontId="6" fillId="0" borderId="12" xfId="0" applyFont="1" applyBorder="1" applyAlignment="1">
      <alignment vertical="center"/>
    </xf>
    <xf numFmtId="49" fontId="0" fillId="0" borderId="15" xfId="0" applyNumberFormat="1" applyBorder="1" applyAlignment="1">
      <alignment horizontal="left" vertical="center"/>
    </xf>
    <xf numFmtId="1" fontId="6" fillId="0" borderId="16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left" vertical="center" indent="1"/>
    </xf>
    <xf numFmtId="0" fontId="0" fillId="0" borderId="7" xfId="0" applyBorder="1" applyAlignment="1">
      <alignment horizontal="left" vertical="center" wrapText="1"/>
    </xf>
    <xf numFmtId="1" fontId="6" fillId="0" borderId="17" xfId="0" applyNumberFormat="1" applyFont="1" applyBorder="1" applyAlignment="1">
      <alignment horizontal="right" vertical="center" wrapText="1"/>
    </xf>
    <xf numFmtId="0" fontId="0" fillId="0" borderId="7" xfId="0" applyFont="1" applyBorder="1" applyAlignment="1">
      <alignment horizontal="left" vertical="center" indent="1"/>
    </xf>
    <xf numFmtId="49" fontId="0" fillId="0" borderId="8" xfId="0" applyNumberForma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 indent="1"/>
    </xf>
    <xf numFmtId="0" fontId="10" fillId="2" borderId="19" xfId="0" applyFont="1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4" fontId="9" fillId="2" borderId="19" xfId="0" applyNumberFormat="1" applyFont="1" applyFill="1" applyBorder="1" applyAlignment="1">
      <alignment horizontal="left" vertical="center"/>
    </xf>
    <xf numFmtId="49" fontId="0" fillId="2" borderId="20" xfId="0" applyNumberFormat="1" applyFill="1" applyBorder="1" applyAlignment="1">
      <alignment horizontal="left" vertical="center"/>
    </xf>
    <xf numFmtId="0" fontId="0" fillId="2" borderId="19" xfId="0" applyFill="1" applyBorder="1" applyAlignment="1">
      <alignment wrapText="1"/>
    </xf>
    <xf numFmtId="0" fontId="0" fillId="2" borderId="19" xfId="0" applyFill="1" applyBorder="1"/>
    <xf numFmtId="49" fontId="6" fillId="2" borderId="20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vertical="top" wrapText="1"/>
    </xf>
    <xf numFmtId="0" fontId="0" fillId="0" borderId="0" xfId="0" applyFont="1" applyAlignment="1">
      <alignment horizontal="center" vertical="center"/>
    </xf>
    <xf numFmtId="0" fontId="6" fillId="0" borderId="7" xfId="0" applyFont="1" applyBorder="1" applyAlignment="1">
      <alignment vertical="top"/>
    </xf>
    <xf numFmtId="164" fontId="6" fillId="0" borderId="7" xfId="0" applyNumberFormat="1" applyFont="1" applyBorder="1" applyAlignment="1">
      <alignment horizontal="center" vertical="top"/>
    </xf>
    <xf numFmtId="0" fontId="6" fillId="0" borderId="3" xfId="0" applyFont="1" applyBorder="1"/>
    <xf numFmtId="0" fontId="6" fillId="0" borderId="0" xfId="0" applyFont="1" applyAlignment="1">
      <alignment wrapText="1"/>
    </xf>
    <xf numFmtId="0" fontId="6" fillId="0" borderId="0" xfId="0" applyFont="1"/>
    <xf numFmtId="0" fontId="6" fillId="0" borderId="5" xfId="0" applyFont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21" xfId="0" applyBorder="1"/>
    <xf numFmtId="0" fontId="0" fillId="0" borderId="22" xfId="0" applyBorder="1" applyAlignment="1">
      <alignment wrapText="1"/>
    </xf>
    <xf numFmtId="0" fontId="0" fillId="0" borderId="22" xfId="0" applyBorder="1"/>
    <xf numFmtId="0" fontId="0" fillId="0" borderId="23" xfId="0" applyBorder="1" applyAlignment="1">
      <alignment horizontal="right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0" fillId="0" borderId="24" xfId="0" applyNumberFormat="1" applyFont="1" applyBorder="1"/>
    <xf numFmtId="4" fontId="12" fillId="4" borderId="16" xfId="0" applyNumberFormat="1" applyFont="1" applyFill="1" applyBorder="1" applyAlignment="1">
      <alignment vertical="center"/>
    </xf>
    <xf numFmtId="4" fontId="12" fillId="4" borderId="12" xfId="0" applyNumberFormat="1" applyFont="1" applyFill="1" applyBorder="1" applyAlignment="1">
      <alignment vertical="center" wrapText="1"/>
    </xf>
    <xf numFmtId="4" fontId="13" fillId="4" borderId="13" xfId="0" applyNumberFormat="1" applyFont="1" applyFill="1" applyBorder="1" applyAlignment="1">
      <alignment horizontal="center" vertical="center" wrapText="1" shrinkToFit="1"/>
    </xf>
    <xf numFmtId="4" fontId="12" fillId="4" borderId="13" xfId="0" applyNumberFormat="1" applyFont="1" applyFill="1" applyBorder="1" applyAlignment="1">
      <alignment horizontal="center" vertical="center" wrapText="1" shrinkToFit="1"/>
    </xf>
    <xf numFmtId="3" fontId="12" fillId="4" borderId="13" xfId="0" applyNumberFormat="1" applyFont="1" applyFill="1" applyBorder="1" applyAlignment="1">
      <alignment horizontal="center" vertical="center" wrapText="1"/>
    </xf>
    <xf numFmtId="4" fontId="0" fillId="0" borderId="16" xfId="0" applyNumberFormat="1" applyFont="1" applyBorder="1" applyAlignment="1">
      <alignment vertical="center"/>
    </xf>
    <xf numFmtId="4" fontId="5" fillId="0" borderId="13" xfId="0" applyNumberFormat="1" applyFont="1" applyBorder="1" applyAlignment="1">
      <alignment horizontal="right" vertical="center" wrapText="1" shrinkToFit="1"/>
    </xf>
    <xf numFmtId="4" fontId="5" fillId="0" borderId="13" xfId="0" applyNumberFormat="1" applyFont="1" applyBorder="1" applyAlignment="1">
      <alignment horizontal="right" vertical="center" shrinkToFit="1"/>
    </xf>
    <xf numFmtId="4" fontId="0" fillId="0" borderId="13" xfId="0" applyNumberFormat="1" applyBorder="1" applyAlignment="1">
      <alignment vertical="center" shrinkToFit="1"/>
    </xf>
    <xf numFmtId="3" fontId="0" fillId="0" borderId="13" xfId="0" applyNumberFormat="1" applyBorder="1" applyAlignment="1">
      <alignment vertical="center"/>
    </xf>
    <xf numFmtId="4" fontId="6" fillId="0" borderId="16" xfId="0" applyNumberFormat="1" applyFont="1" applyBorder="1" applyAlignment="1">
      <alignment vertical="center"/>
    </xf>
    <xf numFmtId="4" fontId="6" fillId="0" borderId="13" xfId="0" applyNumberFormat="1" applyFont="1" applyBorder="1" applyAlignment="1">
      <alignment vertical="center" wrapText="1" shrinkToFit="1"/>
    </xf>
    <xf numFmtId="4" fontId="6" fillId="0" borderId="13" xfId="0" applyNumberFormat="1" applyFont="1" applyBorder="1" applyAlignment="1">
      <alignment vertical="center" shrinkToFit="1"/>
    </xf>
    <xf numFmtId="3" fontId="6" fillId="0" borderId="13" xfId="0" applyNumberFormat="1" applyFont="1" applyBorder="1" applyAlignment="1">
      <alignment vertical="center"/>
    </xf>
    <xf numFmtId="4" fontId="0" fillId="0" borderId="16" xfId="0" applyNumberFormat="1" applyFont="1" applyBorder="1" applyAlignment="1">
      <alignment horizontal="left" vertical="center"/>
    </xf>
    <xf numFmtId="4" fontId="0" fillId="0" borderId="13" xfId="0" applyNumberFormat="1" applyBorder="1" applyAlignment="1">
      <alignment vertical="center" wrapText="1" shrinkToFit="1"/>
    </xf>
    <xf numFmtId="4" fontId="0" fillId="2" borderId="13" xfId="0" applyNumberFormat="1" applyFill="1" applyBorder="1" applyAlignment="1">
      <alignment vertical="center" wrapText="1" shrinkToFit="1"/>
    </xf>
    <xf numFmtId="4" fontId="0" fillId="2" borderId="13" xfId="0" applyNumberFormat="1" applyFill="1" applyBorder="1" applyAlignment="1">
      <alignment vertical="center" shrinkToFit="1"/>
    </xf>
    <xf numFmtId="3" fontId="0" fillId="2" borderId="13" xfId="0" applyNumberFormat="1" applyFill="1" applyBorder="1" applyAlignment="1">
      <alignment vertical="center"/>
    </xf>
    <xf numFmtId="0" fontId="14" fillId="0" borderId="0" xfId="0" applyFont="1"/>
    <xf numFmtId="0" fontId="4" fillId="0" borderId="0" xfId="0" applyFont="1"/>
    <xf numFmtId="0" fontId="15" fillId="0" borderId="24" xfId="0" applyFont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vertical="center"/>
    </xf>
    <xf numFmtId="49" fontId="12" fillId="0" borderId="16" xfId="0" applyNumberFormat="1" applyFont="1" applyBorder="1" applyAlignment="1">
      <alignment vertical="center"/>
    </xf>
    <xf numFmtId="4" fontId="12" fillId="0" borderId="13" xfId="0" applyNumberFormat="1" applyFont="1" applyBorder="1" applyAlignment="1">
      <alignment horizontal="center" vertical="center"/>
    </xf>
    <xf numFmtId="4" fontId="12" fillId="0" borderId="13" xfId="0" applyNumberFormat="1" applyFont="1" applyBorder="1" applyAlignment="1">
      <alignment vertical="center"/>
    </xf>
    <xf numFmtId="3" fontId="12" fillId="0" borderId="13" xfId="0" applyNumberFormat="1" applyFont="1" applyBorder="1" applyAlignment="1">
      <alignment vertical="center"/>
    </xf>
    <xf numFmtId="0" fontId="12" fillId="0" borderId="24" xfId="0" applyFont="1" applyBorder="1"/>
    <xf numFmtId="0" fontId="12" fillId="2" borderId="16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4" fontId="12" fillId="2" borderId="13" xfId="0" applyNumberFormat="1" applyFont="1" applyFill="1" applyBorder="1" applyAlignment="1">
      <alignment horizontal="center" vertical="center"/>
    </xf>
    <xf numFmtId="4" fontId="12" fillId="2" borderId="13" xfId="0" applyNumberFormat="1" applyFont="1" applyFill="1" applyBorder="1" applyAlignment="1">
      <alignment vertical="center"/>
    </xf>
    <xf numFmtId="3" fontId="12" fillId="2" borderId="13" xfId="0" applyNumberFormat="1" applyFont="1" applyFill="1" applyBorder="1" applyAlignment="1">
      <alignment vertical="center"/>
    </xf>
    <xf numFmtId="4" fontId="0" fillId="0" borderId="0" xfId="0" applyNumberFormat="1"/>
    <xf numFmtId="3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3" xfId="0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49" fontId="0" fillId="0" borderId="0" xfId="0" applyNumberFormat="1"/>
    <xf numFmtId="0" fontId="0" fillId="2" borderId="13" xfId="0" applyFont="1" applyFill="1" applyBorder="1" applyAlignment="1">
      <alignment vertical="center"/>
    </xf>
    <xf numFmtId="49" fontId="0" fillId="2" borderId="12" xfId="0" applyNumberFormat="1" applyFont="1" applyFill="1" applyBorder="1" applyAlignment="1">
      <alignment vertical="center"/>
    </xf>
    <xf numFmtId="0" fontId="0" fillId="4" borderId="13" xfId="0" applyFont="1" applyFill="1" applyBorder="1"/>
    <xf numFmtId="49" fontId="0" fillId="4" borderId="13" xfId="0" applyNumberFormat="1" applyFont="1" applyFill="1" applyBorder="1"/>
    <xf numFmtId="0" fontId="0" fillId="4" borderId="13" xfId="0" applyFont="1" applyFill="1" applyBorder="1" applyAlignment="1">
      <alignment horizontal="center"/>
    </xf>
    <xf numFmtId="0" fontId="0" fillId="4" borderId="16" xfId="0" applyFont="1" applyFill="1" applyBorder="1"/>
    <xf numFmtId="0" fontId="0" fillId="4" borderId="13" xfId="0" applyFont="1" applyFill="1" applyBorder="1" applyAlignment="1">
      <alignment wrapText="1"/>
    </xf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6" fillId="2" borderId="26" xfId="0" applyFont="1" applyFill="1" applyBorder="1" applyAlignment="1">
      <alignment vertical="top"/>
    </xf>
    <xf numFmtId="49" fontId="6" fillId="2" borderId="9" xfId="0" applyNumberFormat="1" applyFont="1" applyFill="1" applyBorder="1" applyAlignment="1">
      <alignment vertical="top"/>
    </xf>
    <xf numFmtId="49" fontId="6" fillId="2" borderId="9" xfId="0" applyNumberFormat="1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center" vertical="top" shrinkToFit="1"/>
    </xf>
    <xf numFmtId="165" fontId="6" fillId="2" borderId="9" xfId="0" applyNumberFormat="1" applyFont="1" applyFill="1" applyBorder="1" applyAlignment="1">
      <alignment vertical="top" shrinkToFit="1"/>
    </xf>
    <xf numFmtId="4" fontId="6" fillId="2" borderId="9" xfId="0" applyNumberFormat="1" applyFont="1" applyFill="1" applyBorder="1" applyAlignment="1">
      <alignment vertical="top" shrinkToFit="1"/>
    </xf>
    <xf numFmtId="4" fontId="6" fillId="2" borderId="27" xfId="0" applyNumberFormat="1" applyFont="1" applyFill="1" applyBorder="1" applyAlignment="1">
      <alignment vertical="top" shrinkToFit="1"/>
    </xf>
    <xf numFmtId="4" fontId="6" fillId="2" borderId="0" xfId="0" applyNumberFormat="1" applyFont="1" applyFill="1" applyBorder="1" applyAlignment="1">
      <alignment vertical="top" shrinkToFit="1"/>
    </xf>
    <xf numFmtId="0" fontId="17" fillId="0" borderId="28" xfId="0" applyFont="1" applyBorder="1" applyAlignment="1">
      <alignment vertical="top"/>
    </xf>
    <xf numFmtId="49" fontId="17" fillId="0" borderId="29" xfId="0" applyNumberFormat="1" applyFont="1" applyBorder="1" applyAlignment="1">
      <alignment vertical="top"/>
    </xf>
    <xf numFmtId="49" fontId="17" fillId="0" borderId="29" xfId="0" applyNumberFormat="1" applyFont="1" applyBorder="1" applyAlignment="1">
      <alignment horizontal="left" vertical="top" wrapText="1"/>
    </xf>
    <xf numFmtId="0" fontId="17" fillId="0" borderId="29" xfId="0" applyFont="1" applyBorder="1" applyAlignment="1">
      <alignment horizontal="center" vertical="top" shrinkToFit="1"/>
    </xf>
    <xf numFmtId="165" fontId="17" fillId="0" borderId="29" xfId="0" applyNumberFormat="1" applyFont="1" applyBorder="1" applyAlignment="1">
      <alignment vertical="top" shrinkToFit="1"/>
    </xf>
    <xf numFmtId="4" fontId="17" fillId="3" borderId="29" xfId="0" applyNumberFormat="1" applyFont="1" applyFill="1" applyBorder="1" applyAlignment="1" applyProtection="1">
      <alignment vertical="top" shrinkToFit="1"/>
      <protection locked="0"/>
    </xf>
    <xf numFmtId="4" fontId="17" fillId="0" borderId="30" xfId="0" applyNumberFormat="1" applyFont="1" applyBorder="1" applyAlignment="1">
      <alignment vertical="top" shrinkToFit="1"/>
    </xf>
    <xf numFmtId="4" fontId="17" fillId="3" borderId="0" xfId="0" applyNumberFormat="1" applyFont="1" applyFill="1" applyBorder="1" applyAlignment="1" applyProtection="1">
      <alignment vertical="top" shrinkToFit="1"/>
      <protection locked="0"/>
    </xf>
    <xf numFmtId="4" fontId="17" fillId="0" borderId="0" xfId="0" applyNumberFormat="1" applyFont="1" applyBorder="1" applyAlignment="1">
      <alignment vertical="top" shrinkToFit="1"/>
    </xf>
    <xf numFmtId="0" fontId="17" fillId="0" borderId="0" xfId="0" applyFont="1"/>
    <xf numFmtId="49" fontId="0" fillId="0" borderId="0" xfId="0" applyNumberFormat="1" applyAlignment="1">
      <alignment horizontal="left" vertical="top" wrapText="1"/>
    </xf>
    <xf numFmtId="0" fontId="6" fillId="2" borderId="16" xfId="0" applyFont="1" applyFill="1" applyBorder="1" applyAlignment="1">
      <alignment vertical="top"/>
    </xf>
    <xf numFmtId="49" fontId="6" fillId="2" borderId="12" xfId="0" applyNumberFormat="1" applyFont="1" applyFill="1" applyBorder="1" applyAlignment="1">
      <alignment vertical="top"/>
    </xf>
    <xf numFmtId="49" fontId="6" fillId="2" borderId="12" xfId="0" applyNumberFormat="1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vertical="top"/>
    </xf>
    <xf numFmtId="4" fontId="6" fillId="2" borderId="25" xfId="0" applyNumberFormat="1" applyFont="1" applyFill="1" applyBorder="1" applyAlignment="1">
      <alignment vertical="top"/>
    </xf>
    <xf numFmtId="49" fontId="0" fillId="0" borderId="0" xfId="0" applyNumberFormat="1" applyAlignment="1">
      <alignment horizontal="left" wrapText="1"/>
    </xf>
    <xf numFmtId="4" fontId="7" fillId="0" borderId="14" xfId="0" applyNumberFormat="1" applyFont="1" applyBorder="1" applyAlignment="1">
      <alignment horizontal="right" vertical="center" indent="1"/>
    </xf>
    <xf numFmtId="4" fontId="8" fillId="0" borderId="13" xfId="0" applyNumberFormat="1" applyFont="1" applyBorder="1" applyAlignment="1">
      <alignment horizontal="right" vertical="center" indent="1"/>
    </xf>
    <xf numFmtId="4" fontId="8" fillId="0" borderId="14" xfId="0" applyNumberFormat="1" applyFont="1" applyBorder="1" applyAlignment="1">
      <alignment horizontal="right" vertical="center" indent="1"/>
    </xf>
    <xf numFmtId="4" fontId="8" fillId="0" borderId="16" xfId="0" applyNumberFormat="1" applyFont="1" applyBorder="1" applyAlignment="1">
      <alignment vertical="center"/>
    </xf>
    <xf numFmtId="4" fontId="8" fillId="0" borderId="16" xfId="0" applyNumberFormat="1" applyFont="1" applyBorder="1" applyAlignment="1">
      <alignment horizontal="right" vertical="center"/>
    </xf>
    <xf numFmtId="4" fontId="8" fillId="0" borderId="17" xfId="0" applyNumberFormat="1" applyFont="1" applyBorder="1" applyAlignment="1">
      <alignment horizontal="right" vertical="center"/>
    </xf>
    <xf numFmtId="4" fontId="8" fillId="0" borderId="9" xfId="0" applyNumberFormat="1" applyFont="1" applyBorder="1" applyAlignment="1">
      <alignment horizontal="right" vertical="center"/>
    </xf>
    <xf numFmtId="4" fontId="11" fillId="2" borderId="19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wrapText="1"/>
    </xf>
    <xf numFmtId="4" fontId="0" fillId="0" borderId="12" xfId="0" applyNumberFormat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4" fontId="0" fillId="2" borderId="13" xfId="0" applyNumberFormat="1" applyFont="1" applyFill="1" applyBorder="1" applyAlignment="1">
      <alignment vertical="center"/>
    </xf>
    <xf numFmtId="49" fontId="12" fillId="0" borderId="16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top"/>
    </xf>
    <xf numFmtId="49" fontId="0" fillId="0" borderId="25" xfId="0" applyNumberFormat="1" applyBorder="1" applyAlignment="1">
      <alignment vertical="center" shrinkToFit="1"/>
    </xf>
    <xf numFmtId="0" fontId="4" fillId="0" borderId="0" xfId="0" applyFont="1" applyBorder="1" applyAlignment="1">
      <alignment horizontal="center"/>
    </xf>
    <xf numFmtId="49" fontId="0" fillId="0" borderId="25" xfId="0" applyNumberFormat="1" applyFont="1" applyBorder="1" applyAlignment="1">
      <alignment vertical="center"/>
    </xf>
    <xf numFmtId="49" fontId="0" fillId="2" borderId="25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top"/>
    </xf>
    <xf numFmtId="0" fontId="0" fillId="3" borderId="13" xfId="0" applyFill="1" applyBorder="1" applyAlignment="1" applyProtection="1">
      <alignment vertical="top" wrapText="1"/>
      <protection locked="0"/>
    </xf>
    <xf numFmtId="0" fontId="17" fillId="0" borderId="13" xfId="0" applyFont="1" applyBorder="1" applyAlignment="1">
      <alignment vertical="top"/>
    </xf>
    <xf numFmtId="49" fontId="17" fillId="0" borderId="13" xfId="0" applyNumberFormat="1" applyFont="1" applyBorder="1" applyAlignment="1">
      <alignment vertical="top"/>
    </xf>
    <xf numFmtId="49" fontId="17" fillId="0" borderId="13" xfId="0" applyNumberFormat="1" applyFont="1" applyBorder="1" applyAlignment="1">
      <alignment horizontal="left" vertical="top" wrapText="1"/>
    </xf>
    <xf numFmtId="0" fontId="17" fillId="0" borderId="13" xfId="0" applyFont="1" applyBorder="1" applyAlignment="1">
      <alignment horizontal="center" vertical="top" shrinkToFit="1"/>
    </xf>
    <xf numFmtId="165" fontId="17" fillId="0" borderId="13" xfId="0" applyNumberFormat="1" applyFont="1" applyBorder="1" applyAlignment="1">
      <alignment vertical="top" shrinkToFit="1"/>
    </xf>
    <xf numFmtId="4" fontId="17" fillId="3" borderId="13" xfId="0" applyNumberFormat="1" applyFont="1" applyFill="1" applyBorder="1" applyAlignment="1" applyProtection="1">
      <alignment vertical="top" shrinkToFit="1"/>
      <protection locked="0"/>
    </xf>
    <xf numFmtId="4" fontId="17" fillId="0" borderId="13" xfId="0" applyNumberFormat="1" applyFont="1" applyBorder="1" applyAlignment="1">
      <alignment vertical="top" shrinkToFit="1"/>
    </xf>
    <xf numFmtId="49" fontId="12" fillId="0" borderId="16" xfId="0" applyNumberFormat="1" applyFont="1" applyBorder="1" applyAlignment="1">
      <alignment horizontal="left" vertical="center" wrapText="1"/>
    </xf>
    <xf numFmtId="49" fontId="12" fillId="0" borderId="12" xfId="0" applyNumberFormat="1" applyFont="1" applyBorder="1" applyAlignment="1">
      <alignment horizontal="left" vertical="center" wrapText="1"/>
    </xf>
    <xf numFmtId="49" fontId="12" fillId="0" borderId="25" xfId="0" applyNumberFormat="1" applyFont="1" applyBorder="1" applyAlignment="1">
      <alignment horizontal="left" vertical="center" wrapText="1"/>
    </xf>
  </cellXfs>
  <cellStyles count="2">
    <cellStyle name="Normální" xfId="0" builtinId="0"/>
    <cellStyle name="normální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BDBDB"/>
      <rgbColor rgb="FF808080"/>
      <rgbColor rgb="FF9999FF"/>
      <rgbColor rgb="FF993366"/>
      <rgbColor rgb="FFFFFFCC"/>
      <rgbColor rgb="FFCCFFFF"/>
      <rgbColor rgb="FF660066"/>
      <rgbColor rgb="FFFF9966"/>
      <rgbColor rgb="FF0066CC"/>
      <rgbColor rgb="FFD6E1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el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66"/>
    <pageSetUpPr fitToPage="1"/>
  </sheetPr>
  <dimension ref="A1:O65"/>
  <sheetViews>
    <sheetView showGridLines="0" tabSelected="1" topLeftCell="B1" zoomScaleNormal="100" workbookViewId="0">
      <selection activeCell="E4" sqref="E4:J4"/>
    </sheetView>
  </sheetViews>
  <sheetFormatPr defaultColWidth="9.109375" defaultRowHeight="13.2" x14ac:dyDescent="0.25"/>
  <cols>
    <col min="1" max="1" width="8.44140625" hidden="1" customWidth="1"/>
    <col min="2" max="2" width="13.44140625" customWidth="1"/>
    <col min="3" max="3" width="7.44140625" style="15" customWidth="1"/>
    <col min="4" max="4" width="13" style="15" customWidth="1"/>
    <col min="5" max="5" width="9.6640625" style="15" customWidth="1"/>
    <col min="6" max="6" width="11.6640625" customWidth="1"/>
    <col min="7" max="9" width="13" customWidth="1"/>
    <col min="10" max="10" width="5.44140625" customWidth="1"/>
    <col min="11" max="11" width="4.33203125" customWidth="1"/>
    <col min="12" max="15" width="10.6640625" customWidth="1"/>
  </cols>
  <sheetData>
    <row r="1" spans="1:15" ht="33.75" customHeight="1" x14ac:dyDescent="0.25">
      <c r="A1" s="16" t="s">
        <v>0</v>
      </c>
      <c r="B1" s="14" t="s">
        <v>1</v>
      </c>
      <c r="C1" s="14"/>
      <c r="D1" s="14"/>
      <c r="E1" s="14"/>
      <c r="F1" s="14"/>
      <c r="G1" s="14"/>
      <c r="H1" s="14"/>
      <c r="I1" s="14"/>
      <c r="J1" s="14"/>
    </row>
    <row r="2" spans="1:15" ht="36" customHeight="1" x14ac:dyDescent="0.25">
      <c r="A2" s="17"/>
      <c r="B2" s="18" t="s">
        <v>2</v>
      </c>
      <c r="C2" s="19"/>
      <c r="D2" s="20" t="s">
        <v>147</v>
      </c>
      <c r="E2" s="13" t="s">
        <v>149</v>
      </c>
      <c r="F2" s="13"/>
      <c r="G2" s="13"/>
      <c r="H2" s="13"/>
      <c r="I2" s="13"/>
      <c r="J2" s="13"/>
      <c r="O2" s="21"/>
    </row>
    <row r="3" spans="1:15" ht="12.75" customHeight="1" x14ac:dyDescent="0.25">
      <c r="A3" s="17"/>
      <c r="B3" s="22" t="s">
        <v>3</v>
      </c>
      <c r="C3" s="19"/>
      <c r="D3" s="23" t="s">
        <v>4</v>
      </c>
      <c r="E3" s="12" t="s">
        <v>150</v>
      </c>
      <c r="F3" s="12"/>
      <c r="G3" s="12"/>
      <c r="H3" s="12"/>
      <c r="I3" s="12"/>
      <c r="J3" s="12"/>
    </row>
    <row r="4" spans="1:15" ht="12.75" customHeight="1" x14ac:dyDescent="0.25">
      <c r="A4" s="17"/>
      <c r="B4" s="22"/>
      <c r="C4" s="19"/>
      <c r="D4" s="23" t="s">
        <v>5</v>
      </c>
      <c r="E4" s="12" t="s">
        <v>148</v>
      </c>
      <c r="F4" s="12"/>
      <c r="G4" s="12"/>
      <c r="H4" s="12"/>
      <c r="I4" s="12"/>
      <c r="J4" s="12"/>
    </row>
    <row r="5" spans="1:15" ht="23.25" customHeight="1" x14ac:dyDescent="0.25">
      <c r="A5" s="24">
        <v>1203</v>
      </c>
      <c r="B5" s="25" t="s">
        <v>6</v>
      </c>
      <c r="C5" s="26"/>
      <c r="D5" s="27" t="s">
        <v>4</v>
      </c>
      <c r="E5" s="11" t="s">
        <v>146</v>
      </c>
      <c r="F5" s="11"/>
      <c r="G5" s="11"/>
      <c r="H5" s="11"/>
      <c r="I5" s="11"/>
      <c r="J5" s="11"/>
    </row>
    <row r="6" spans="1:15" ht="24" customHeight="1" x14ac:dyDescent="0.25">
      <c r="A6" s="17"/>
      <c r="B6" s="28" t="s">
        <v>7</v>
      </c>
      <c r="D6" s="10" t="s">
        <v>153</v>
      </c>
      <c r="E6" s="10"/>
      <c r="F6" s="10"/>
      <c r="G6" s="10"/>
      <c r="H6" s="29" t="s">
        <v>8</v>
      </c>
      <c r="I6" s="30">
        <v>488194</v>
      </c>
      <c r="J6" s="31"/>
    </row>
    <row r="7" spans="1:15" ht="15.75" customHeight="1" x14ac:dyDescent="0.25">
      <c r="A7" s="17"/>
      <c r="B7" s="32"/>
      <c r="C7" s="33"/>
      <c r="D7" s="9" t="s">
        <v>154</v>
      </c>
      <c r="E7" s="9"/>
      <c r="F7" s="9"/>
      <c r="G7" s="9"/>
      <c r="H7" s="29" t="s">
        <v>9</v>
      </c>
      <c r="I7" s="30"/>
      <c r="J7" s="31"/>
    </row>
    <row r="8" spans="1:15" ht="15.75" customHeight="1" x14ac:dyDescent="0.25">
      <c r="A8" s="17"/>
      <c r="B8" s="34"/>
      <c r="C8" s="35"/>
      <c r="D8" s="36">
        <v>66462</v>
      </c>
      <c r="E8" s="8" t="s">
        <v>155</v>
      </c>
      <c r="F8" s="8"/>
      <c r="G8" s="8"/>
      <c r="H8" s="37"/>
      <c r="I8" s="38"/>
      <c r="J8" s="39"/>
    </row>
    <row r="9" spans="1:15" ht="24" hidden="1" customHeight="1" x14ac:dyDescent="0.25">
      <c r="A9" s="17"/>
      <c r="B9" s="28" t="s">
        <v>10</v>
      </c>
      <c r="D9" s="40"/>
      <c r="H9" s="29" t="s">
        <v>8</v>
      </c>
      <c r="I9" s="30"/>
      <c r="J9" s="31"/>
    </row>
    <row r="10" spans="1:15" ht="15.75" hidden="1" customHeight="1" x14ac:dyDescent="0.25">
      <c r="A10" s="17"/>
      <c r="B10" s="17"/>
      <c r="D10" s="40"/>
      <c r="H10" s="29" t="s">
        <v>9</v>
      </c>
      <c r="I10" s="30"/>
      <c r="J10" s="31"/>
    </row>
    <row r="11" spans="1:15" ht="15.75" hidden="1" customHeight="1" x14ac:dyDescent="0.25">
      <c r="A11" s="17"/>
      <c r="B11" s="41"/>
      <c r="C11" s="35"/>
      <c r="D11" s="36"/>
      <c r="E11" s="42"/>
      <c r="F11" s="37"/>
      <c r="G11" s="43"/>
      <c r="H11" s="43"/>
      <c r="I11" s="44"/>
      <c r="J11" s="39"/>
    </row>
    <row r="12" spans="1:15" ht="24" customHeight="1" x14ac:dyDescent="0.25">
      <c r="A12" s="17"/>
      <c r="B12" s="28" t="s">
        <v>11</v>
      </c>
      <c r="D12" s="7"/>
      <c r="E12" s="7"/>
      <c r="F12" s="7"/>
      <c r="G12" s="7"/>
      <c r="H12" s="29" t="s">
        <v>8</v>
      </c>
      <c r="I12" s="45"/>
      <c r="J12" s="31"/>
    </row>
    <row r="13" spans="1:15" ht="15.75" customHeight="1" x14ac:dyDescent="0.25">
      <c r="A13" s="17"/>
      <c r="B13" s="32"/>
      <c r="C13" s="33"/>
      <c r="D13" s="6"/>
      <c r="E13" s="6"/>
      <c r="F13" s="6"/>
      <c r="G13" s="6"/>
      <c r="H13" s="29" t="s">
        <v>9</v>
      </c>
      <c r="I13" s="45"/>
      <c r="J13" s="31"/>
    </row>
    <row r="14" spans="1:15" ht="15.75" customHeight="1" x14ac:dyDescent="0.25">
      <c r="A14" s="17"/>
      <c r="B14" s="34"/>
      <c r="C14" s="35"/>
      <c r="D14" s="46"/>
      <c r="E14" s="5"/>
      <c r="F14" s="5"/>
      <c r="G14" s="5"/>
      <c r="H14" s="47"/>
      <c r="I14" s="38"/>
      <c r="J14" s="39"/>
    </row>
    <row r="15" spans="1:15" ht="24" customHeight="1" x14ac:dyDescent="0.25">
      <c r="A15" s="17"/>
      <c r="B15" s="48" t="s">
        <v>12</v>
      </c>
      <c r="C15" s="49"/>
      <c r="D15" s="50"/>
      <c r="E15" s="51"/>
      <c r="F15" s="52"/>
      <c r="G15" s="52"/>
      <c r="H15" s="53"/>
      <c r="I15" s="52"/>
      <c r="J15" s="54"/>
    </row>
    <row r="16" spans="1:15" ht="32.25" customHeight="1" x14ac:dyDescent="0.25">
      <c r="A16" s="17"/>
      <c r="B16" s="41" t="s">
        <v>13</v>
      </c>
      <c r="C16" s="55"/>
      <c r="D16" s="56"/>
      <c r="E16" s="4"/>
      <c r="F16" s="4"/>
      <c r="G16" s="3"/>
      <c r="H16" s="3"/>
      <c r="I16" s="2" t="s">
        <v>14</v>
      </c>
      <c r="J16" s="2"/>
    </row>
    <row r="17" spans="1:10" ht="23.25" customHeight="1" x14ac:dyDescent="0.25">
      <c r="A17" s="57" t="s">
        <v>15</v>
      </c>
      <c r="B17" s="58" t="s">
        <v>15</v>
      </c>
      <c r="C17" s="59"/>
      <c r="D17" s="60"/>
      <c r="E17" s="1"/>
      <c r="F17" s="1"/>
      <c r="G17" s="1"/>
      <c r="H17" s="1"/>
      <c r="I17" s="190">
        <f>I56+I65</f>
        <v>0</v>
      </c>
      <c r="J17" s="190"/>
    </row>
    <row r="18" spans="1:10" ht="23.25" customHeight="1" x14ac:dyDescent="0.25">
      <c r="A18" s="57" t="s">
        <v>16</v>
      </c>
      <c r="B18" s="58" t="s">
        <v>16</v>
      </c>
      <c r="C18" s="59"/>
      <c r="D18" s="60"/>
      <c r="E18" s="1"/>
      <c r="F18" s="1"/>
      <c r="G18" s="1"/>
      <c r="H18" s="1"/>
      <c r="I18" s="190">
        <f>SUMIF(F52:F54,A18,I52:I54)</f>
        <v>0</v>
      </c>
      <c r="J18" s="190"/>
    </row>
    <row r="19" spans="1:10" ht="23.25" customHeight="1" x14ac:dyDescent="0.25">
      <c r="A19" s="57" t="s">
        <v>17</v>
      </c>
      <c r="B19" s="58" t="s">
        <v>17</v>
      </c>
      <c r="C19" s="59"/>
      <c r="D19" s="60"/>
      <c r="E19" s="1"/>
      <c r="F19" s="1"/>
      <c r="G19" s="1"/>
      <c r="H19" s="1"/>
      <c r="I19" s="190">
        <f>SUMIF(F52:F54,A19,I52:I54)</f>
        <v>0</v>
      </c>
      <c r="J19" s="190"/>
    </row>
    <row r="20" spans="1:10" ht="23.25" customHeight="1" x14ac:dyDescent="0.25">
      <c r="A20" s="57" t="s">
        <v>18</v>
      </c>
      <c r="B20" s="58" t="s">
        <v>19</v>
      </c>
      <c r="C20" s="59"/>
      <c r="D20" s="60"/>
      <c r="E20" s="1"/>
      <c r="F20" s="1"/>
      <c r="G20" s="1"/>
      <c r="H20" s="1"/>
      <c r="I20" s="190">
        <f>SUMIF(F52:F54,A20,I52:I54)</f>
        <v>0</v>
      </c>
      <c r="J20" s="190"/>
    </row>
    <row r="21" spans="1:10" ht="23.25" customHeight="1" x14ac:dyDescent="0.25">
      <c r="A21" s="57" t="s">
        <v>20</v>
      </c>
      <c r="B21" s="58" t="s">
        <v>21</v>
      </c>
      <c r="C21" s="59"/>
      <c r="D21" s="60"/>
      <c r="E21" s="1"/>
      <c r="F21" s="1"/>
      <c r="G21" s="1"/>
      <c r="H21" s="1"/>
      <c r="I21" s="190">
        <f>SUMIF(F52:F54,A21,I52:I54)</f>
        <v>0</v>
      </c>
      <c r="J21" s="190"/>
    </row>
    <row r="22" spans="1:10" ht="23.25" customHeight="1" x14ac:dyDescent="0.25">
      <c r="A22" s="17"/>
      <c r="B22" s="61" t="s">
        <v>14</v>
      </c>
      <c r="C22" s="62"/>
      <c r="D22" s="63"/>
      <c r="E22" s="191"/>
      <c r="F22" s="191"/>
      <c r="G22" s="191"/>
      <c r="H22" s="191"/>
      <c r="I22" s="192">
        <f>SUM(I17:J21)</f>
        <v>0</v>
      </c>
      <c r="J22" s="192"/>
    </row>
    <row r="23" spans="1:10" ht="33" customHeight="1" x14ac:dyDescent="0.25">
      <c r="A23" s="17"/>
      <c r="B23" s="64" t="s">
        <v>22</v>
      </c>
      <c r="C23" s="59"/>
      <c r="D23" s="60"/>
      <c r="E23" s="65"/>
      <c r="F23" s="66"/>
      <c r="G23" s="67"/>
      <c r="H23" s="67"/>
      <c r="I23" s="67"/>
      <c r="J23" s="68"/>
    </row>
    <row r="24" spans="1:10" ht="23.25" customHeight="1" x14ac:dyDescent="0.25">
      <c r="A24" s="17">
        <f>ZakladDPHSni*SazbaDPH1/100</f>
        <v>0</v>
      </c>
      <c r="B24" s="58" t="s">
        <v>23</v>
      </c>
      <c r="C24" s="59"/>
      <c r="D24" s="60"/>
      <c r="E24" s="69">
        <v>15</v>
      </c>
      <c r="F24" s="66" t="s">
        <v>24</v>
      </c>
      <c r="G24" s="193">
        <f>ZakladDPHSniVypocet</f>
        <v>0</v>
      </c>
      <c r="H24" s="193"/>
      <c r="I24" s="193"/>
      <c r="J24" s="68" t="str">
        <f t="shared" ref="J24:J29" si="0">Mena</f>
        <v>CZK</v>
      </c>
    </row>
    <row r="25" spans="1:10" ht="23.25" customHeight="1" x14ac:dyDescent="0.25">
      <c r="A25" s="17">
        <f>(A24-INT(A24))*100</f>
        <v>0</v>
      </c>
      <c r="B25" s="58" t="s">
        <v>25</v>
      </c>
      <c r="C25" s="59"/>
      <c r="D25" s="60"/>
      <c r="E25" s="69">
        <f>SazbaDPH1</f>
        <v>15</v>
      </c>
      <c r="F25" s="66" t="s">
        <v>24</v>
      </c>
      <c r="G25" s="194">
        <f>A24</f>
        <v>0</v>
      </c>
      <c r="H25" s="194"/>
      <c r="I25" s="194"/>
      <c r="J25" s="68" t="str">
        <f t="shared" si="0"/>
        <v>CZK</v>
      </c>
    </row>
    <row r="26" spans="1:10" ht="23.25" customHeight="1" x14ac:dyDescent="0.25">
      <c r="A26" s="17">
        <f>ZakladDPHZakl*SazbaDPH2/100</f>
        <v>0</v>
      </c>
      <c r="B26" s="58" t="s">
        <v>26</v>
      </c>
      <c r="C26" s="59"/>
      <c r="D26" s="60"/>
      <c r="E26" s="69">
        <v>21</v>
      </c>
      <c r="F26" s="66" t="s">
        <v>24</v>
      </c>
      <c r="G26" s="193">
        <f>I22</f>
        <v>0</v>
      </c>
      <c r="H26" s="193"/>
      <c r="I26" s="193"/>
      <c r="J26" s="68" t="str">
        <f t="shared" si="0"/>
        <v>CZK</v>
      </c>
    </row>
    <row r="27" spans="1:10" ht="23.25" customHeight="1" x14ac:dyDescent="0.25">
      <c r="A27" s="17">
        <f>(A26-INT(A26))*100</f>
        <v>0</v>
      </c>
      <c r="B27" s="70" t="s">
        <v>27</v>
      </c>
      <c r="C27" s="71"/>
      <c r="D27" s="56"/>
      <c r="E27" s="72">
        <f>SazbaDPH2</f>
        <v>21</v>
      </c>
      <c r="F27" s="73" t="s">
        <v>24</v>
      </c>
      <c r="G27" s="195">
        <f>A26</f>
        <v>0</v>
      </c>
      <c r="H27" s="195"/>
      <c r="I27" s="195"/>
      <c r="J27" s="74" t="str">
        <f t="shared" si="0"/>
        <v>CZK</v>
      </c>
    </row>
    <row r="28" spans="1:10" ht="23.25" customHeight="1" x14ac:dyDescent="0.25">
      <c r="A28" s="17">
        <f>ZakladDPHSni+DPHSni+ZakladDPHZakl+DPHZakl</f>
        <v>0</v>
      </c>
      <c r="B28" s="28" t="s">
        <v>28</v>
      </c>
      <c r="C28" s="75"/>
      <c r="D28" s="76"/>
      <c r="E28" s="75"/>
      <c r="F28" s="77"/>
      <c r="G28" s="196">
        <f>CenaCelkem-(ZakladDPHSni+DPHSni+ZakladDPHZakl+DPHZakl)</f>
        <v>0</v>
      </c>
      <c r="H28" s="196"/>
      <c r="I28" s="196"/>
      <c r="J28" s="78" t="str">
        <f t="shared" si="0"/>
        <v>CZK</v>
      </c>
    </row>
    <row r="29" spans="1:10" ht="27.75" hidden="1" customHeight="1" x14ac:dyDescent="0.25">
      <c r="A29" s="17"/>
      <c r="B29" s="79" t="s">
        <v>29</v>
      </c>
      <c r="C29" s="80"/>
      <c r="D29" s="80"/>
      <c r="E29" s="81"/>
      <c r="F29" s="82"/>
      <c r="G29" s="197">
        <f>ZakladDPHSniVypocet+ZakladDPHZaklVypocet</f>
        <v>0</v>
      </c>
      <c r="H29" s="197"/>
      <c r="I29" s="197"/>
      <c r="J29" s="83" t="str">
        <f t="shared" si="0"/>
        <v>CZK</v>
      </c>
    </row>
    <row r="30" spans="1:10" ht="27.75" customHeight="1" x14ac:dyDescent="0.25">
      <c r="A30" s="17">
        <f>(A28-INT(A28))*100</f>
        <v>0</v>
      </c>
      <c r="B30" s="79" t="s">
        <v>30</v>
      </c>
      <c r="C30" s="84"/>
      <c r="D30" s="84"/>
      <c r="E30" s="84"/>
      <c r="F30" s="85"/>
      <c r="G30" s="197">
        <f>A28</f>
        <v>0</v>
      </c>
      <c r="H30" s="197"/>
      <c r="I30" s="197"/>
      <c r="J30" s="86" t="s">
        <v>31</v>
      </c>
    </row>
    <row r="31" spans="1:10" ht="12.75" customHeight="1" x14ac:dyDescent="0.25">
      <c r="A31" s="17"/>
      <c r="B31" s="17"/>
      <c r="J31" s="87"/>
    </row>
    <row r="32" spans="1:10" ht="30" customHeight="1" x14ac:dyDescent="0.25">
      <c r="A32" s="17"/>
      <c r="B32" s="17"/>
      <c r="J32" s="87"/>
    </row>
    <row r="33" spans="1:10" ht="18.75" customHeight="1" x14ac:dyDescent="0.25">
      <c r="A33" s="17"/>
      <c r="B33" s="88"/>
      <c r="C33" s="89" t="s">
        <v>32</v>
      </c>
      <c r="D33" s="90"/>
      <c r="E33" s="90"/>
      <c r="F33" s="91" t="s">
        <v>33</v>
      </c>
      <c r="G33" s="92"/>
      <c r="H33" s="93"/>
      <c r="I33" s="92"/>
      <c r="J33" s="87"/>
    </row>
    <row r="34" spans="1:10" ht="47.25" customHeight="1" x14ac:dyDescent="0.25">
      <c r="A34" s="17"/>
      <c r="B34" s="17"/>
      <c r="J34" s="87"/>
    </row>
    <row r="35" spans="1:10" s="96" customFormat="1" ht="18.75" customHeight="1" x14ac:dyDescent="0.25">
      <c r="A35" s="94"/>
      <c r="B35" s="94"/>
      <c r="C35" s="95"/>
      <c r="D35" s="198"/>
      <c r="E35" s="198"/>
      <c r="G35" s="199"/>
      <c r="H35" s="199"/>
      <c r="I35" s="199"/>
      <c r="J35" s="97"/>
    </row>
    <row r="36" spans="1:10" ht="12.75" customHeight="1" x14ac:dyDescent="0.25">
      <c r="A36" s="17"/>
      <c r="B36" s="17"/>
      <c r="D36" s="200" t="s">
        <v>34</v>
      </c>
      <c r="E36" s="200"/>
      <c r="H36" s="98" t="s">
        <v>35</v>
      </c>
      <c r="J36" s="87"/>
    </row>
    <row r="37" spans="1:10" ht="13.5" customHeight="1" x14ac:dyDescent="0.25">
      <c r="A37" s="99"/>
      <c r="B37" s="99"/>
      <c r="C37" s="100"/>
      <c r="D37" s="100"/>
      <c r="E37" s="100"/>
      <c r="F37" s="101"/>
      <c r="G37" s="101"/>
      <c r="H37" s="101"/>
      <c r="I37" s="101"/>
      <c r="J37" s="102"/>
    </row>
    <row r="38" spans="1:10" ht="27" hidden="1" customHeight="1" x14ac:dyDescent="0.25">
      <c r="B38" s="103" t="s">
        <v>36</v>
      </c>
      <c r="C38" s="104"/>
      <c r="D38" s="104"/>
      <c r="E38" s="104"/>
      <c r="F38" s="105"/>
      <c r="G38" s="105"/>
      <c r="H38" s="105"/>
      <c r="I38" s="105"/>
      <c r="J38" s="106"/>
    </row>
    <row r="39" spans="1:10" ht="25.5" hidden="1" customHeight="1" x14ac:dyDescent="0.25">
      <c r="A39" s="107" t="s">
        <v>37</v>
      </c>
      <c r="B39" s="108" t="s">
        <v>38</v>
      </c>
      <c r="C39" s="109" t="s">
        <v>39</v>
      </c>
      <c r="D39" s="109"/>
      <c r="E39" s="109"/>
      <c r="F39" s="110" t="str">
        <f>B24</f>
        <v>Základ pro sníženou DPH</v>
      </c>
      <c r="G39" s="110" t="str">
        <f>B26</f>
        <v>Základ pro základní DPH</v>
      </c>
      <c r="H39" s="111" t="s">
        <v>40</v>
      </c>
      <c r="I39" s="111" t="s">
        <v>41</v>
      </c>
      <c r="J39" s="112" t="s">
        <v>24</v>
      </c>
    </row>
    <row r="40" spans="1:10" ht="25.5" hidden="1" customHeight="1" x14ac:dyDescent="0.25">
      <c r="A40" s="107">
        <v>1</v>
      </c>
      <c r="B40" s="113" t="s">
        <v>42</v>
      </c>
      <c r="C40" s="201"/>
      <c r="D40" s="201"/>
      <c r="E40" s="201"/>
      <c r="F40" s="114">
        <f>'01 01 Pol'!AB32</f>
        <v>0</v>
      </c>
      <c r="G40" s="115">
        <f>'01 01 Pol'!AC32</f>
        <v>0</v>
      </c>
      <c r="H40" s="116">
        <f>(F40*SazbaDPH1/100)+(G40*SazbaDPH2/100)</f>
        <v>0</v>
      </c>
      <c r="I40" s="116">
        <f>F40+G40+H40</f>
        <v>0</v>
      </c>
      <c r="J40" s="117" t="str">
        <f>IF(CenaCelkemVypocet=0,"",I40/CenaCelkemVypocet*100)</f>
        <v/>
      </c>
    </row>
    <row r="41" spans="1:10" ht="25.5" hidden="1" customHeight="1" x14ac:dyDescent="0.25">
      <c r="A41" s="107">
        <v>2</v>
      </c>
      <c r="B41" s="118" t="s">
        <v>4</v>
      </c>
      <c r="C41" s="202" t="s">
        <v>43</v>
      </c>
      <c r="D41" s="202"/>
      <c r="E41" s="202"/>
      <c r="F41" s="119">
        <f>'01 01 Pol'!AB32</f>
        <v>0</v>
      </c>
      <c r="G41" s="120">
        <f>'01 01 Pol'!AC32</f>
        <v>0</v>
      </c>
      <c r="H41" s="120">
        <f>(F41*SazbaDPH1/100)+(G41*SazbaDPH2/100)</f>
        <v>0</v>
      </c>
      <c r="I41" s="120">
        <f>F41+G41+H41</f>
        <v>0</v>
      </c>
      <c r="J41" s="121" t="str">
        <f>IF(CenaCelkemVypocet=0,"",I41/CenaCelkemVypocet*100)</f>
        <v/>
      </c>
    </row>
    <row r="42" spans="1:10" ht="25.5" hidden="1" customHeight="1" x14ac:dyDescent="0.25">
      <c r="A42" s="107">
        <v>3</v>
      </c>
      <c r="B42" s="122" t="s">
        <v>4</v>
      </c>
      <c r="C42" s="201" t="s">
        <v>43</v>
      </c>
      <c r="D42" s="201"/>
      <c r="E42" s="201"/>
      <c r="F42" s="123">
        <f>'01 01 Pol'!AB32</f>
        <v>0</v>
      </c>
      <c r="G42" s="116">
        <f>'01 01 Pol'!AC32</f>
        <v>0</v>
      </c>
      <c r="H42" s="116">
        <f>(F42*SazbaDPH1/100)+(G42*SazbaDPH2/100)</f>
        <v>0</v>
      </c>
      <c r="I42" s="116">
        <f>F42+G42+H42</f>
        <v>0</v>
      </c>
      <c r="J42" s="117" t="str">
        <f>IF(CenaCelkemVypocet=0,"",I42/CenaCelkemVypocet*100)</f>
        <v/>
      </c>
    </row>
    <row r="43" spans="1:10" ht="25.5" hidden="1" customHeight="1" x14ac:dyDescent="0.25">
      <c r="A43" s="107"/>
      <c r="B43" s="203" t="s">
        <v>44</v>
      </c>
      <c r="C43" s="203"/>
      <c r="D43" s="203"/>
      <c r="E43" s="203"/>
      <c r="F43" s="124">
        <f>SUMIF(A40:A42,"=1",F40:F42)</f>
        <v>0</v>
      </c>
      <c r="G43" s="125">
        <f>SUMIF(A40:A42,"=1",G40:G42)</f>
        <v>0</v>
      </c>
      <c r="H43" s="125">
        <f>SUMIF(A40:A42,"=1",H40:H42)</f>
        <v>0</v>
      </c>
      <c r="I43" s="125">
        <f>SUMIF(A40:A42,"=1",I40:I42)</f>
        <v>0</v>
      </c>
      <c r="J43" s="126">
        <f>SUMIF(A40:A42,"=1",J40:J42)</f>
        <v>0</v>
      </c>
    </row>
    <row r="47" spans="1:10" ht="21" x14ac:dyDescent="0.4">
      <c r="B47" s="127" t="s">
        <v>45</v>
      </c>
    </row>
    <row r="48" spans="1:10" ht="15.6" x14ac:dyDescent="0.3">
      <c r="B48" s="128"/>
    </row>
    <row r="49" spans="1:10" ht="15.6" x14ac:dyDescent="0.3">
      <c r="B49" s="128" t="s">
        <v>151</v>
      </c>
    </row>
    <row r="51" spans="1:10" ht="25.5" customHeight="1" x14ac:dyDescent="0.25">
      <c r="A51" s="129"/>
      <c r="B51" s="130" t="s">
        <v>38</v>
      </c>
      <c r="C51" s="130" t="s">
        <v>39</v>
      </c>
      <c r="D51" s="131"/>
      <c r="E51" s="131"/>
      <c r="F51" s="132" t="s">
        <v>46</v>
      </c>
      <c r="G51" s="132"/>
      <c r="H51" s="132"/>
      <c r="I51" s="132" t="s">
        <v>14</v>
      </c>
      <c r="J51" s="132" t="s">
        <v>24</v>
      </c>
    </row>
    <row r="52" spans="1:10" ht="36.75" customHeight="1" x14ac:dyDescent="0.25">
      <c r="A52" s="133"/>
      <c r="B52" s="134" t="s">
        <v>47</v>
      </c>
      <c r="C52" s="204" t="s">
        <v>99</v>
      </c>
      <c r="D52" s="204"/>
      <c r="E52" s="204"/>
      <c r="F52" s="135" t="s">
        <v>15</v>
      </c>
      <c r="G52" s="136"/>
      <c r="H52" s="136"/>
      <c r="I52" s="136">
        <f>'01 01 Pol'!G8</f>
        <v>0</v>
      </c>
      <c r="J52" s="137" t="str">
        <f>IF(I56=0,"",I52/I56*100)</f>
        <v/>
      </c>
    </row>
    <row r="53" spans="1:10" ht="36.75" customHeight="1" x14ac:dyDescent="0.25">
      <c r="A53" s="133"/>
      <c r="B53" s="134" t="s">
        <v>49</v>
      </c>
      <c r="C53" s="204" t="s">
        <v>111</v>
      </c>
      <c r="D53" s="204"/>
      <c r="E53" s="204"/>
      <c r="F53" s="135" t="s">
        <v>15</v>
      </c>
      <c r="G53" s="136"/>
      <c r="H53" s="136"/>
      <c r="I53" s="136">
        <f>'01 01 Pol'!G17</f>
        <v>0</v>
      </c>
      <c r="J53" s="137" t="str">
        <f>IF(I56=0,"",I53/I56*100)</f>
        <v/>
      </c>
    </row>
    <row r="54" spans="1:10" ht="36.75" customHeight="1" x14ac:dyDescent="0.25">
      <c r="A54" s="133"/>
      <c r="B54" s="134" t="s">
        <v>51</v>
      </c>
      <c r="C54" s="204" t="s">
        <v>116</v>
      </c>
      <c r="D54" s="204"/>
      <c r="E54" s="204"/>
      <c r="F54" s="135" t="s">
        <v>15</v>
      </c>
      <c r="G54" s="136"/>
      <c r="H54" s="136"/>
      <c r="I54" s="136">
        <f>'01 01 Pol'!G22</f>
        <v>0</v>
      </c>
      <c r="J54" s="137" t="str">
        <f>IF(I56=0,"",I54/I56*100)</f>
        <v/>
      </c>
    </row>
    <row r="55" spans="1:10" ht="36.75" customHeight="1" x14ac:dyDescent="0.25">
      <c r="A55" s="133"/>
      <c r="B55" s="134" t="s">
        <v>122</v>
      </c>
      <c r="C55" s="219" t="s">
        <v>123</v>
      </c>
      <c r="D55" s="220"/>
      <c r="E55" s="221"/>
      <c r="F55" s="135" t="s">
        <v>15</v>
      </c>
      <c r="G55" s="136"/>
      <c r="H55" s="136"/>
      <c r="I55" s="136">
        <f>'01 01 Pol'!G28</f>
        <v>0</v>
      </c>
      <c r="J55" s="137" t="str">
        <f>IF(I56=0,"",I55/I56*100)</f>
        <v/>
      </c>
    </row>
    <row r="56" spans="1:10" ht="25.5" customHeight="1" x14ac:dyDescent="0.25">
      <c r="A56" s="138"/>
      <c r="B56" s="139" t="s">
        <v>41</v>
      </c>
      <c r="C56" s="140"/>
      <c r="D56" s="141"/>
      <c r="E56" s="141"/>
      <c r="F56" s="142"/>
      <c r="G56" s="143"/>
      <c r="H56" s="143"/>
      <c r="I56" s="143">
        <f>SUM(I52:I55)</f>
        <v>0</v>
      </c>
      <c r="J56" s="144">
        <f>SUM(J52:J55)</f>
        <v>0</v>
      </c>
    </row>
    <row r="57" spans="1:10" x14ac:dyDescent="0.25">
      <c r="F57" s="145"/>
      <c r="G57" s="145"/>
      <c r="H57" s="145"/>
      <c r="I57" s="145"/>
      <c r="J57" s="146"/>
    </row>
    <row r="58" spans="1:10" x14ac:dyDescent="0.25">
      <c r="F58" s="145"/>
      <c r="G58" s="145"/>
      <c r="H58" s="145"/>
      <c r="I58" s="145"/>
      <c r="J58" s="146"/>
    </row>
    <row r="59" spans="1:10" ht="15.6" x14ac:dyDescent="0.3">
      <c r="B59" s="128" t="s">
        <v>152</v>
      </c>
    </row>
    <row r="61" spans="1:10" ht="25.5" customHeight="1" x14ac:dyDescent="0.25">
      <c r="A61" s="129"/>
      <c r="B61" s="130" t="s">
        <v>38</v>
      </c>
      <c r="C61" s="130" t="s">
        <v>39</v>
      </c>
      <c r="D61" s="131"/>
      <c r="E61" s="131"/>
      <c r="F61" s="132" t="s">
        <v>46</v>
      </c>
      <c r="G61" s="132"/>
      <c r="H61" s="132"/>
      <c r="I61" s="132" t="s">
        <v>14</v>
      </c>
      <c r="J61" s="132" t="s">
        <v>24</v>
      </c>
    </row>
    <row r="62" spans="1:10" ht="36.75" customHeight="1" x14ac:dyDescent="0.25">
      <c r="A62" s="133"/>
      <c r="B62" s="134" t="s">
        <v>47</v>
      </c>
      <c r="C62" s="204" t="s">
        <v>48</v>
      </c>
      <c r="D62" s="204"/>
      <c r="E62" s="204"/>
      <c r="F62" s="135" t="s">
        <v>15</v>
      </c>
      <c r="G62" s="136"/>
      <c r="H62" s="136"/>
      <c r="I62" s="136">
        <f>'01 02 Pol'!G8</f>
        <v>0</v>
      </c>
      <c r="J62" s="137" t="str">
        <f>IF(I65=0,"",I62/I65*100)</f>
        <v/>
      </c>
    </row>
    <row r="63" spans="1:10" ht="36.75" customHeight="1" x14ac:dyDescent="0.25">
      <c r="A63" s="133"/>
      <c r="B63" s="134" t="s">
        <v>49</v>
      </c>
      <c r="C63" s="204" t="s">
        <v>50</v>
      </c>
      <c r="D63" s="204"/>
      <c r="E63" s="204"/>
      <c r="F63" s="135" t="s">
        <v>15</v>
      </c>
      <c r="G63" s="136"/>
      <c r="H63" s="136"/>
      <c r="I63" s="136">
        <f>'01 02 Pol'!G23</f>
        <v>0</v>
      </c>
      <c r="J63" s="137" t="str">
        <f>IF(I65=0,"",I63/I65*100)</f>
        <v/>
      </c>
    </row>
    <row r="64" spans="1:10" ht="36.75" customHeight="1" x14ac:dyDescent="0.25">
      <c r="A64" s="133"/>
      <c r="B64" s="134" t="s">
        <v>51</v>
      </c>
      <c r="C64" s="204" t="s">
        <v>52</v>
      </c>
      <c r="D64" s="204"/>
      <c r="E64" s="204"/>
      <c r="F64" s="135" t="s">
        <v>15</v>
      </c>
      <c r="G64" s="136"/>
      <c r="H64" s="136"/>
      <c r="I64" s="136">
        <f>'01 02 Pol'!G27</f>
        <v>0</v>
      </c>
      <c r="J64" s="137" t="str">
        <f>IF(I65=0,"",I64/I65*100)</f>
        <v/>
      </c>
    </row>
    <row r="65" spans="1:10" ht="25.5" customHeight="1" x14ac:dyDescent="0.25">
      <c r="A65" s="138"/>
      <c r="B65" s="139" t="s">
        <v>41</v>
      </c>
      <c r="C65" s="140"/>
      <c r="D65" s="141"/>
      <c r="E65" s="141"/>
      <c r="F65" s="142"/>
      <c r="G65" s="143"/>
      <c r="H65" s="143"/>
      <c r="I65" s="143">
        <f>SUM(I62:I64)</f>
        <v>0</v>
      </c>
      <c r="J65" s="144">
        <f>SUM(J62:J64)</f>
        <v>0</v>
      </c>
    </row>
  </sheetData>
  <sheetProtection algorithmName="SHA-512" hashValue="C/NptFPonwK128Am+S0fzJ4l0ei3AaJnypBoha0w1hxChZj0Zy2nZXeMukTliFHIusOu2N2K8aVAIbv5ax5neA==" saltValue="1xGLLfYuT0yCsdR0K+j+5w==" spinCount="100000" sheet="1" objects="1" scenarios="1"/>
  <mergeCells count="53">
    <mergeCell ref="C62:E62"/>
    <mergeCell ref="C63:E63"/>
    <mergeCell ref="C64:E64"/>
    <mergeCell ref="C55:E55"/>
    <mergeCell ref="C42:E42"/>
    <mergeCell ref="B43:E43"/>
    <mergeCell ref="C52:E52"/>
    <mergeCell ref="C53:E53"/>
    <mergeCell ref="C54:E54"/>
    <mergeCell ref="D35:E35"/>
    <mergeCell ref="G35:I35"/>
    <mergeCell ref="D36:E36"/>
    <mergeCell ref="C40:E40"/>
    <mergeCell ref="C41:E41"/>
    <mergeCell ref="G26:I26"/>
    <mergeCell ref="G27:I27"/>
    <mergeCell ref="G28:I28"/>
    <mergeCell ref="G29:I29"/>
    <mergeCell ref="G30:I30"/>
    <mergeCell ref="E22:F22"/>
    <mergeCell ref="G22:H22"/>
    <mergeCell ref="I22:J22"/>
    <mergeCell ref="G24:I24"/>
    <mergeCell ref="G25:I25"/>
    <mergeCell ref="E20:F20"/>
    <mergeCell ref="G20:H20"/>
    <mergeCell ref="I20:J20"/>
    <mergeCell ref="E21:F21"/>
    <mergeCell ref="G21:H21"/>
    <mergeCell ref="I21:J21"/>
    <mergeCell ref="E18:F18"/>
    <mergeCell ref="G18:H18"/>
    <mergeCell ref="I18:J18"/>
    <mergeCell ref="E19:F19"/>
    <mergeCell ref="G19:H19"/>
    <mergeCell ref="I19:J19"/>
    <mergeCell ref="E14:G14"/>
    <mergeCell ref="E16:F16"/>
    <mergeCell ref="G16:H16"/>
    <mergeCell ref="I16:J16"/>
    <mergeCell ref="E17:F17"/>
    <mergeCell ref="G17:H17"/>
    <mergeCell ref="I17:J17"/>
    <mergeCell ref="D6:G6"/>
    <mergeCell ref="D7:G7"/>
    <mergeCell ref="E8:G8"/>
    <mergeCell ref="D12:G12"/>
    <mergeCell ref="D13:G13"/>
    <mergeCell ref="B1:J1"/>
    <mergeCell ref="E2:J2"/>
    <mergeCell ref="E3:J3"/>
    <mergeCell ref="E4:J4"/>
    <mergeCell ref="E5:J5"/>
  </mergeCells>
  <pageMargins left="0.39374999999999999" right="0.196527777777778" top="0.59027777777777801" bottom="0.39305555555555599" header="0.51180555555555496" footer="0.196527777777778"/>
  <pageSetup paperSize="9" fitToHeight="2" orientation="portrait" horizontalDpi="300" verticalDpi="300"/>
  <headerFooter>
    <oddFooter>&amp;L&amp;9Zpracováno programem BUILDpower S,  © RTS, a.s.&amp;R&amp;9Stránka &amp;P z &amp;N</oddFooter>
  </headerFooter>
  <rowBreaks count="1" manualBreakCount="1">
    <brk id="37" max="16383" man="1"/>
  </rowBreak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66"/>
  </sheetPr>
  <dimension ref="A1:AMJ5"/>
  <sheetViews>
    <sheetView zoomScaleNormal="100"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147" customWidth="1"/>
    <col min="2" max="2" width="14.44140625" style="147" customWidth="1"/>
    <col min="3" max="3" width="38.33203125" style="148" customWidth="1"/>
    <col min="4" max="4" width="4.44140625" style="147" customWidth="1"/>
    <col min="5" max="5" width="10.44140625" style="147" customWidth="1"/>
    <col min="6" max="6" width="9.88671875" style="147" customWidth="1"/>
    <col min="7" max="7" width="12.6640625" style="147" customWidth="1"/>
    <col min="8" max="1024" width="9.109375" style="147"/>
  </cols>
  <sheetData>
    <row r="1" spans="1:7" ht="15.6" x14ac:dyDescent="0.25">
      <c r="A1" s="205" t="s">
        <v>53</v>
      </c>
      <c r="B1" s="205"/>
      <c r="C1" s="205"/>
      <c r="D1" s="205"/>
      <c r="E1" s="205"/>
      <c r="F1" s="205"/>
      <c r="G1" s="205"/>
    </row>
    <row r="2" spans="1:7" ht="24.9" customHeight="1" x14ac:dyDescent="0.25">
      <c r="A2" s="149" t="s">
        <v>54</v>
      </c>
      <c r="B2" s="150"/>
      <c r="C2" s="206"/>
      <c r="D2" s="206"/>
      <c r="E2" s="206"/>
      <c r="F2" s="206"/>
      <c r="G2" s="206"/>
    </row>
    <row r="3" spans="1:7" ht="24.9" customHeight="1" x14ac:dyDescent="0.25">
      <c r="A3" s="149" t="s">
        <v>55</v>
      </c>
      <c r="B3" s="150"/>
      <c r="C3" s="206"/>
      <c r="D3" s="206"/>
      <c r="E3" s="206"/>
      <c r="F3" s="206"/>
      <c r="G3" s="206"/>
    </row>
    <row r="4" spans="1:7" ht="24.9" customHeight="1" x14ac:dyDescent="0.25">
      <c r="A4" s="149" t="s">
        <v>56</v>
      </c>
      <c r="B4" s="150"/>
      <c r="C4" s="206"/>
      <c r="D4" s="206"/>
      <c r="E4" s="206"/>
      <c r="F4" s="206"/>
      <c r="G4" s="206"/>
    </row>
    <row r="5" spans="1:7" x14ac:dyDescent="0.25">
      <c r="B5" s="151"/>
      <c r="C5" s="152"/>
      <c r="D5" s="153"/>
    </row>
  </sheetData>
  <mergeCells count="4">
    <mergeCell ref="A1:G1"/>
    <mergeCell ref="C2:G2"/>
    <mergeCell ref="C3:G3"/>
    <mergeCell ref="C4:G4"/>
  </mergeCells>
  <pageMargins left="0.59027777777777801" right="0.39374999999999999" top="0.59027777777777801" bottom="0.98402777777777795" header="0.51180555555555496" footer="0.51180555555555496"/>
  <pageSetup paperSize="9" orientation="portrait" horizontalDpi="300" verticalDpi="300"/>
  <headerFooter>
    <oddFooter>&amp;L&amp;9Zpracováno programem 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E1042"/>
  <sheetViews>
    <sheetView zoomScaleNormal="100" workbookViewId="0">
      <pane ySplit="7" topLeftCell="A17" activePane="bottomLeft" state="frozen"/>
      <selection pane="bottomLeft" activeCell="C3" sqref="C3:G3"/>
    </sheetView>
  </sheetViews>
  <sheetFormatPr defaultColWidth="8.6640625" defaultRowHeight="13.2" outlineLevelRow="1" x14ac:dyDescent="0.25"/>
  <cols>
    <col min="1" max="1" width="3.44140625" customWidth="1"/>
    <col min="2" max="2" width="4.5546875" style="154" customWidth="1"/>
    <col min="3" max="3" width="47" style="154" customWidth="1"/>
    <col min="4" max="4" width="4.88671875" customWidth="1"/>
    <col min="5" max="5" width="10.44140625" customWidth="1"/>
    <col min="6" max="6" width="9.88671875" customWidth="1"/>
    <col min="7" max="7" width="12.6640625" customWidth="1"/>
    <col min="8" max="24" width="11.44140625" hidden="1" customWidth="1"/>
    <col min="26" max="26" width="11.44140625" hidden="1" customWidth="1"/>
    <col min="28" max="38" width="11.44140625" hidden="1" customWidth="1"/>
    <col min="1022" max="1024" width="11.5546875" customWidth="1"/>
  </cols>
  <sheetData>
    <row r="1" spans="1:57" ht="15.75" customHeight="1" x14ac:dyDescent="0.3">
      <c r="A1" s="207" t="s">
        <v>53</v>
      </c>
      <c r="B1" s="207"/>
      <c r="C1" s="207"/>
      <c r="D1" s="207"/>
      <c r="E1" s="207"/>
      <c r="F1" s="207"/>
      <c r="G1" s="207"/>
      <c r="AD1" t="s">
        <v>57</v>
      </c>
    </row>
    <row r="2" spans="1:57" ht="24.9" customHeight="1" x14ac:dyDescent="0.25">
      <c r="A2" s="149" t="s">
        <v>54</v>
      </c>
      <c r="B2" s="150" t="s">
        <v>147</v>
      </c>
      <c r="C2" s="208" t="s">
        <v>149</v>
      </c>
      <c r="D2" s="208"/>
      <c r="E2" s="208"/>
      <c r="F2" s="208"/>
      <c r="G2" s="208"/>
      <c r="AD2" t="s">
        <v>58</v>
      </c>
    </row>
    <row r="3" spans="1:57" ht="24.9" customHeight="1" x14ac:dyDescent="0.25">
      <c r="A3" s="149" t="s">
        <v>55</v>
      </c>
      <c r="B3" s="150" t="s">
        <v>4</v>
      </c>
      <c r="C3" s="208" t="s">
        <v>150</v>
      </c>
      <c r="D3" s="208"/>
      <c r="E3" s="208"/>
      <c r="F3" s="208"/>
      <c r="G3" s="208"/>
      <c r="Z3" s="154" t="s">
        <v>58</v>
      </c>
      <c r="AD3" t="s">
        <v>59</v>
      </c>
    </row>
    <row r="4" spans="1:57" ht="24.9" customHeight="1" x14ac:dyDescent="0.25">
      <c r="A4" s="155" t="s">
        <v>56</v>
      </c>
      <c r="B4" s="156" t="s">
        <v>4</v>
      </c>
      <c r="C4" s="209" t="s">
        <v>146</v>
      </c>
      <c r="D4" s="209"/>
      <c r="E4" s="209"/>
      <c r="F4" s="209"/>
      <c r="G4" s="209"/>
      <c r="AD4" t="s">
        <v>60</v>
      </c>
    </row>
    <row r="5" spans="1:57" x14ac:dyDescent="0.25">
      <c r="D5" s="98"/>
    </row>
    <row r="6" spans="1:57" ht="39.6" x14ac:dyDescent="0.25">
      <c r="A6" s="157" t="s">
        <v>61</v>
      </c>
      <c r="B6" s="158" t="s">
        <v>62</v>
      </c>
      <c r="C6" s="158" t="s">
        <v>63</v>
      </c>
      <c r="D6" s="159" t="s">
        <v>64</v>
      </c>
      <c r="E6" s="157" t="s">
        <v>65</v>
      </c>
      <c r="F6" s="160" t="s">
        <v>66</v>
      </c>
      <c r="G6" s="157" t="s">
        <v>14</v>
      </c>
      <c r="H6" s="161" t="s">
        <v>67</v>
      </c>
      <c r="I6" s="161" t="s">
        <v>68</v>
      </c>
      <c r="J6" s="161" t="s">
        <v>69</v>
      </c>
      <c r="K6" s="161" t="s">
        <v>70</v>
      </c>
      <c r="L6" s="161" t="s">
        <v>71</v>
      </c>
      <c r="M6" s="161" t="s">
        <v>72</v>
      </c>
      <c r="N6" s="161" t="s">
        <v>73</v>
      </c>
      <c r="O6" s="161" t="s">
        <v>74</v>
      </c>
      <c r="P6" s="161" t="s">
        <v>75</v>
      </c>
      <c r="Q6" s="161" t="s">
        <v>76</v>
      </c>
      <c r="R6" s="161" t="s">
        <v>77</v>
      </c>
      <c r="S6" s="161" t="s">
        <v>78</v>
      </c>
      <c r="T6" s="161" t="s">
        <v>79</v>
      </c>
      <c r="U6" s="161" t="s">
        <v>80</v>
      </c>
      <c r="V6" s="161" t="s">
        <v>81</v>
      </c>
      <c r="W6" s="161" t="s">
        <v>82</v>
      </c>
      <c r="X6" s="161" t="s">
        <v>83</v>
      </c>
    </row>
    <row r="7" spans="1:57" hidden="1" x14ac:dyDescent="0.25">
      <c r="A7" s="147"/>
      <c r="B7" s="151"/>
      <c r="C7" s="151"/>
      <c r="D7" s="153"/>
      <c r="E7" s="162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</row>
    <row r="8" spans="1:57" x14ac:dyDescent="0.25">
      <c r="A8" s="164" t="s">
        <v>84</v>
      </c>
      <c r="B8" s="165" t="s">
        <v>47</v>
      </c>
      <c r="C8" s="166" t="s">
        <v>99</v>
      </c>
      <c r="D8" s="167"/>
      <c r="E8" s="168"/>
      <c r="F8" s="169"/>
      <c r="G8" s="170">
        <f>G9+G10+G11+G12+G13+G14+G15+G16</f>
        <v>0</v>
      </c>
      <c r="H8" s="171"/>
      <c r="I8" s="171" t="e">
        <f>SUM(I9:I15)</f>
        <v>#REF!</v>
      </c>
      <c r="J8" s="171"/>
      <c r="K8" s="171" t="e">
        <f>SUM(K9:K15)</f>
        <v>#REF!</v>
      </c>
      <c r="L8" s="171"/>
      <c r="M8" s="171" t="e">
        <f>SUM(M9:M15)</f>
        <v>#REF!</v>
      </c>
      <c r="N8" s="171"/>
      <c r="O8" s="171" t="e">
        <f>SUM(O9:O15)</f>
        <v>#REF!</v>
      </c>
      <c r="P8" s="171"/>
      <c r="Q8" s="171" t="e">
        <f>SUM(Q9:Q15)</f>
        <v>#REF!</v>
      </c>
      <c r="R8" s="171"/>
      <c r="S8" s="171"/>
      <c r="T8" s="171"/>
      <c r="U8" s="171"/>
      <c r="V8" s="171" t="e">
        <f>SUM(V9:V15)</f>
        <v>#REF!</v>
      </c>
      <c r="W8" s="171"/>
      <c r="X8" s="171"/>
      <c r="AD8" t="s">
        <v>85</v>
      </c>
    </row>
    <row r="9" spans="1:57" ht="30.6" outlineLevel="1" x14ac:dyDescent="0.25">
      <c r="A9" s="172">
        <v>1</v>
      </c>
      <c r="B9" s="173"/>
      <c r="C9" s="174" t="s">
        <v>100</v>
      </c>
      <c r="D9" s="175" t="s">
        <v>108</v>
      </c>
      <c r="E9" s="176">
        <v>62.1</v>
      </c>
      <c r="F9" s="177"/>
      <c r="G9" s="178">
        <f t="shared" ref="G9:G16" si="0">ROUND(E9*F9,2)</f>
        <v>0</v>
      </c>
      <c r="H9" s="179">
        <v>0</v>
      </c>
      <c r="I9" s="180" t="e">
        <f>ROUND(#REF!*#REF!,2)</f>
        <v>#REF!</v>
      </c>
      <c r="J9" s="179">
        <v>130</v>
      </c>
      <c r="K9" s="180" t="e">
        <f>ROUND(#REF!*#REF!,2)</f>
        <v>#REF!</v>
      </c>
      <c r="L9" s="180">
        <v>21</v>
      </c>
      <c r="M9" s="180" t="e">
        <f>#REF!*(1+#REF!/100)</f>
        <v>#REF!</v>
      </c>
      <c r="N9" s="180">
        <v>0</v>
      </c>
      <c r="O9" s="180" t="e">
        <f>ROUND(#REF!*#REF!,2)</f>
        <v>#REF!</v>
      </c>
      <c r="P9" s="180">
        <v>0</v>
      </c>
      <c r="Q9" s="180" t="e">
        <f>ROUND(#REF!*#REF!,2)</f>
        <v>#REF!</v>
      </c>
      <c r="R9" s="180"/>
      <c r="S9" s="180" t="s">
        <v>87</v>
      </c>
      <c r="T9" s="180" t="s">
        <v>88</v>
      </c>
      <c r="U9" s="180">
        <v>0.187</v>
      </c>
      <c r="V9" s="180" t="e">
        <f>ROUND(#REF!*#REF!,2)</f>
        <v>#REF!</v>
      </c>
      <c r="W9" s="180"/>
      <c r="X9" s="180" t="s">
        <v>89</v>
      </c>
      <c r="Y9" s="181"/>
      <c r="Z9" s="181"/>
      <c r="AA9" s="181"/>
      <c r="AB9" s="181"/>
      <c r="AC9" s="181"/>
      <c r="AD9" s="181" t="s">
        <v>90</v>
      </c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</row>
    <row r="10" spans="1:57" ht="30.6" outlineLevel="1" x14ac:dyDescent="0.25">
      <c r="A10" s="172">
        <v>2</v>
      </c>
      <c r="B10" s="173"/>
      <c r="C10" s="174" t="s">
        <v>101</v>
      </c>
      <c r="D10" s="175" t="s">
        <v>109</v>
      </c>
      <c r="E10" s="176">
        <v>1</v>
      </c>
      <c r="F10" s="177"/>
      <c r="G10" s="178">
        <f t="shared" si="0"/>
        <v>0</v>
      </c>
      <c r="H10" s="179">
        <v>0</v>
      </c>
      <c r="I10" s="180" t="e">
        <f>ROUND(#REF!*#REF!,2)</f>
        <v>#REF!</v>
      </c>
      <c r="J10" s="179">
        <v>69.400000000000006</v>
      </c>
      <c r="K10" s="180" t="e">
        <f>ROUND(#REF!*#REF!,2)</f>
        <v>#REF!</v>
      </c>
      <c r="L10" s="180">
        <v>21</v>
      </c>
      <c r="M10" s="180" t="e">
        <f>#REF!*(1+#REF!/100)</f>
        <v>#REF!</v>
      </c>
      <c r="N10" s="180">
        <v>0</v>
      </c>
      <c r="O10" s="180" t="e">
        <f>ROUND(#REF!*#REF!,2)</f>
        <v>#REF!</v>
      </c>
      <c r="P10" s="180">
        <v>0</v>
      </c>
      <c r="Q10" s="180" t="e">
        <f>ROUND(#REF!*#REF!,2)</f>
        <v>#REF!</v>
      </c>
      <c r="R10" s="180"/>
      <c r="S10" s="180" t="s">
        <v>87</v>
      </c>
      <c r="T10" s="180" t="s">
        <v>88</v>
      </c>
      <c r="U10" s="180">
        <v>8.5000000000000006E-2</v>
      </c>
      <c r="V10" s="180" t="e">
        <f>ROUND(#REF!*#REF!,2)</f>
        <v>#REF!</v>
      </c>
      <c r="W10" s="180"/>
      <c r="X10" s="180" t="s">
        <v>89</v>
      </c>
      <c r="Y10" s="181"/>
      <c r="Z10" s="181"/>
      <c r="AA10" s="181"/>
      <c r="AB10" s="181"/>
      <c r="AC10" s="181"/>
      <c r="AD10" s="181" t="s">
        <v>90</v>
      </c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</row>
    <row r="11" spans="1:57" outlineLevel="1" x14ac:dyDescent="0.25">
      <c r="A11" s="172">
        <v>3</v>
      </c>
      <c r="B11" s="173"/>
      <c r="C11" s="174" t="s">
        <v>102</v>
      </c>
      <c r="D11" s="175" t="s">
        <v>110</v>
      </c>
      <c r="E11" s="176">
        <v>3.024</v>
      </c>
      <c r="F11" s="177"/>
      <c r="G11" s="178">
        <f t="shared" si="0"/>
        <v>0</v>
      </c>
      <c r="H11" s="179">
        <v>0</v>
      </c>
      <c r="I11" s="180" t="e">
        <f>ROUND(#REF!*#REF!,2)</f>
        <v>#REF!</v>
      </c>
      <c r="J11" s="179">
        <v>76.099999999999994</v>
      </c>
      <c r="K11" s="180" t="e">
        <f>ROUND(#REF!*#REF!,2)</f>
        <v>#REF!</v>
      </c>
      <c r="L11" s="180">
        <v>21</v>
      </c>
      <c r="M11" s="180" t="e">
        <f>#REF!*(1+#REF!/100)</f>
        <v>#REF!</v>
      </c>
      <c r="N11" s="180">
        <v>0</v>
      </c>
      <c r="O11" s="180" t="e">
        <f>ROUND(#REF!*#REF!,2)</f>
        <v>#REF!</v>
      </c>
      <c r="P11" s="180">
        <v>0</v>
      </c>
      <c r="Q11" s="180" t="e">
        <f>ROUND(#REF!*#REF!,2)</f>
        <v>#REF!</v>
      </c>
      <c r="R11" s="180"/>
      <c r="S11" s="180" t="s">
        <v>87</v>
      </c>
      <c r="T11" s="180" t="s">
        <v>88</v>
      </c>
      <c r="U11" s="180">
        <v>5.2999999999999999E-2</v>
      </c>
      <c r="V11" s="180" t="e">
        <f>ROUND(#REF!*#REF!,2)</f>
        <v>#REF!</v>
      </c>
      <c r="W11" s="180"/>
      <c r="X11" s="180" t="s">
        <v>89</v>
      </c>
      <c r="Y11" s="181"/>
      <c r="Z11" s="181"/>
      <c r="AA11" s="181"/>
      <c r="AB11" s="181"/>
      <c r="AC11" s="181"/>
      <c r="AD11" s="181" t="s">
        <v>90</v>
      </c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</row>
    <row r="12" spans="1:57" ht="13.5" customHeight="1" outlineLevel="1" x14ac:dyDescent="0.25">
      <c r="A12" s="172">
        <v>4</v>
      </c>
      <c r="B12" s="173"/>
      <c r="C12" s="174" t="s">
        <v>103</v>
      </c>
      <c r="D12" s="175" t="s">
        <v>110</v>
      </c>
      <c r="E12" s="176">
        <v>3.024</v>
      </c>
      <c r="F12" s="177"/>
      <c r="G12" s="178">
        <f t="shared" si="0"/>
        <v>0</v>
      </c>
      <c r="H12" s="179">
        <v>0</v>
      </c>
      <c r="I12" s="180" t="e">
        <f>ROUND(#REF!*#REF!,2)</f>
        <v>#REF!</v>
      </c>
      <c r="J12" s="179">
        <v>301.89999999999998</v>
      </c>
      <c r="K12" s="180" t="e">
        <f>ROUND(#REF!*#REF!,2)</f>
        <v>#REF!</v>
      </c>
      <c r="L12" s="180">
        <v>21</v>
      </c>
      <c r="M12" s="180" t="e">
        <f>#REF!*(1+#REF!/100)</f>
        <v>#REF!</v>
      </c>
      <c r="N12" s="180">
        <v>0</v>
      </c>
      <c r="O12" s="180" t="e">
        <f>ROUND(#REF!*#REF!,2)</f>
        <v>#REF!</v>
      </c>
      <c r="P12" s="180">
        <v>0</v>
      </c>
      <c r="Q12" s="180" t="e">
        <f>ROUND(#REF!*#REF!,2)</f>
        <v>#REF!</v>
      </c>
      <c r="R12" s="180"/>
      <c r="S12" s="180" t="s">
        <v>87</v>
      </c>
      <c r="T12" s="180" t="s">
        <v>88</v>
      </c>
      <c r="U12" s="180">
        <v>1.0999999999999999E-2</v>
      </c>
      <c r="V12" s="180" t="e">
        <f>ROUND(#REF!*#REF!,2)</f>
        <v>#REF!</v>
      </c>
      <c r="W12" s="180"/>
      <c r="X12" s="180" t="s">
        <v>89</v>
      </c>
      <c r="Y12" s="181"/>
      <c r="Z12" s="181"/>
      <c r="AA12" s="181"/>
      <c r="AB12" s="181"/>
      <c r="AC12" s="181"/>
      <c r="AD12" s="181" t="s">
        <v>90</v>
      </c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</row>
    <row r="13" spans="1:57" outlineLevel="1" x14ac:dyDescent="0.25">
      <c r="A13" s="172">
        <v>5</v>
      </c>
      <c r="B13" s="173"/>
      <c r="C13" s="174" t="s">
        <v>104</v>
      </c>
      <c r="D13" s="175" t="s">
        <v>110</v>
      </c>
      <c r="E13" s="176">
        <v>50</v>
      </c>
      <c r="F13" s="177"/>
      <c r="G13" s="178">
        <f t="shared" si="0"/>
        <v>0</v>
      </c>
      <c r="H13" s="179">
        <v>0</v>
      </c>
      <c r="I13" s="180" t="e">
        <f>ROUND(#REF!*#REF!,2)</f>
        <v>#REF!</v>
      </c>
      <c r="J13" s="179">
        <v>18.8</v>
      </c>
      <c r="K13" s="180" t="e">
        <f>ROUND(#REF!*#REF!,2)</f>
        <v>#REF!</v>
      </c>
      <c r="L13" s="180">
        <v>21</v>
      </c>
      <c r="M13" s="180" t="e">
        <f>#REF!*(1+#REF!/100)</f>
        <v>#REF!</v>
      </c>
      <c r="N13" s="180">
        <v>0</v>
      </c>
      <c r="O13" s="180" t="e">
        <f>ROUND(#REF!*#REF!,2)</f>
        <v>#REF!</v>
      </c>
      <c r="P13" s="180">
        <v>0</v>
      </c>
      <c r="Q13" s="180" t="e">
        <f>ROUND(#REF!*#REF!,2)</f>
        <v>#REF!</v>
      </c>
      <c r="R13" s="180"/>
      <c r="S13" s="180" t="s">
        <v>87</v>
      </c>
      <c r="T13" s="180" t="s">
        <v>88</v>
      </c>
      <c r="U13" s="180">
        <v>8.9999999999999993E-3</v>
      </c>
      <c r="V13" s="180" t="e">
        <f>ROUND(#REF!*#REF!,2)</f>
        <v>#REF!</v>
      </c>
      <c r="W13" s="180"/>
      <c r="X13" s="180" t="s">
        <v>89</v>
      </c>
      <c r="Y13" s="181"/>
      <c r="Z13" s="181"/>
      <c r="AA13" s="181"/>
      <c r="AB13" s="181"/>
      <c r="AC13" s="181"/>
      <c r="AD13" s="181" t="s">
        <v>90</v>
      </c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</row>
    <row r="14" spans="1:57" ht="20.399999999999999" outlineLevel="1" x14ac:dyDescent="0.25">
      <c r="A14" s="172">
        <v>6</v>
      </c>
      <c r="B14" s="173"/>
      <c r="C14" s="174" t="s">
        <v>105</v>
      </c>
      <c r="D14" s="175" t="s">
        <v>110</v>
      </c>
      <c r="E14" s="176">
        <v>50</v>
      </c>
      <c r="F14" s="177"/>
      <c r="G14" s="178">
        <f t="shared" si="0"/>
        <v>0</v>
      </c>
      <c r="H14" s="179">
        <v>0</v>
      </c>
      <c r="I14" s="180" t="e">
        <f>ROUND(#REF!*#REF!,2)</f>
        <v>#REF!</v>
      </c>
      <c r="J14" s="179">
        <v>11.7</v>
      </c>
      <c r="K14" s="180" t="e">
        <f>ROUND(#REF!*#REF!,2)</f>
        <v>#REF!</v>
      </c>
      <c r="L14" s="180">
        <v>21</v>
      </c>
      <c r="M14" s="180" t="e">
        <f>#REF!*(1+#REF!/100)</f>
        <v>#REF!</v>
      </c>
      <c r="N14" s="180">
        <v>0</v>
      </c>
      <c r="O14" s="180" t="e">
        <f>ROUND(#REF!*#REF!,2)</f>
        <v>#REF!</v>
      </c>
      <c r="P14" s="180">
        <v>0</v>
      </c>
      <c r="Q14" s="180" t="e">
        <f>ROUND(#REF!*#REF!,2)</f>
        <v>#REF!</v>
      </c>
      <c r="R14" s="180"/>
      <c r="S14" s="180" t="s">
        <v>87</v>
      </c>
      <c r="T14" s="180" t="s">
        <v>88</v>
      </c>
      <c r="U14" s="180">
        <v>0.01</v>
      </c>
      <c r="V14" s="180" t="e">
        <f>ROUND(#REF!*#REF!,2)</f>
        <v>#REF!</v>
      </c>
      <c r="W14" s="180"/>
      <c r="X14" s="180" t="s">
        <v>89</v>
      </c>
      <c r="Y14" s="181"/>
      <c r="Z14" s="181"/>
      <c r="AA14" s="181"/>
      <c r="AB14" s="181"/>
      <c r="AC14" s="181"/>
      <c r="AD14" s="181" t="s">
        <v>90</v>
      </c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</row>
    <row r="15" spans="1:57" outlineLevel="1" x14ac:dyDescent="0.25">
      <c r="A15" s="172">
        <v>7</v>
      </c>
      <c r="B15" s="173"/>
      <c r="C15" s="174" t="s">
        <v>106</v>
      </c>
      <c r="D15" s="175" t="s">
        <v>110</v>
      </c>
      <c r="E15" s="176">
        <v>50</v>
      </c>
      <c r="F15" s="177"/>
      <c r="G15" s="178">
        <f t="shared" si="0"/>
        <v>0</v>
      </c>
      <c r="H15" s="179">
        <v>0</v>
      </c>
      <c r="I15" s="180" t="e">
        <f>ROUND(#REF!*#REF!,2)</f>
        <v>#REF!</v>
      </c>
      <c r="J15" s="179">
        <v>15.2</v>
      </c>
      <c r="K15" s="180" t="e">
        <f>ROUND(#REF!*#REF!,2)</f>
        <v>#REF!</v>
      </c>
      <c r="L15" s="180">
        <v>21</v>
      </c>
      <c r="M15" s="180" t="e">
        <f>#REF!*(1+#REF!/100)</f>
        <v>#REF!</v>
      </c>
      <c r="N15" s="180">
        <v>0</v>
      </c>
      <c r="O15" s="180" t="e">
        <f>ROUND(#REF!*#REF!,2)</f>
        <v>#REF!</v>
      </c>
      <c r="P15" s="180">
        <v>0</v>
      </c>
      <c r="Q15" s="180" t="e">
        <f>ROUND(#REF!*#REF!,2)</f>
        <v>#REF!</v>
      </c>
      <c r="R15" s="180"/>
      <c r="S15" s="180" t="s">
        <v>87</v>
      </c>
      <c r="T15" s="180" t="s">
        <v>88</v>
      </c>
      <c r="U15" s="180">
        <v>1.7999999999999999E-2</v>
      </c>
      <c r="V15" s="180" t="e">
        <f>ROUND(#REF!*#REF!,2)</f>
        <v>#REF!</v>
      </c>
      <c r="W15" s="180"/>
      <c r="X15" s="180" t="s">
        <v>89</v>
      </c>
      <c r="Y15" s="181"/>
      <c r="Z15" s="181"/>
      <c r="AA15" s="181"/>
      <c r="AB15" s="181"/>
      <c r="AC15" s="181"/>
      <c r="AD15" s="181" t="s">
        <v>90</v>
      </c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</row>
    <row r="16" spans="1:57" outlineLevel="1" x14ac:dyDescent="0.25">
      <c r="A16" s="212">
        <v>8</v>
      </c>
      <c r="B16" s="213"/>
      <c r="C16" s="214" t="s">
        <v>107</v>
      </c>
      <c r="D16" s="215" t="s">
        <v>110</v>
      </c>
      <c r="E16" s="176">
        <v>50</v>
      </c>
      <c r="F16" s="217"/>
      <c r="G16" s="178">
        <f t="shared" si="0"/>
        <v>0</v>
      </c>
      <c r="H16" s="179"/>
      <c r="I16" s="180"/>
      <c r="J16" s="179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</row>
    <row r="17" spans="1:57" x14ac:dyDescent="0.25">
      <c r="A17" s="164" t="s">
        <v>84</v>
      </c>
      <c r="B17" s="165" t="s">
        <v>49</v>
      </c>
      <c r="C17" s="166" t="s">
        <v>111</v>
      </c>
      <c r="D17" s="167"/>
      <c r="E17" s="168"/>
      <c r="F17" s="169"/>
      <c r="G17" s="170">
        <f>G18+G19+G20+G21</f>
        <v>0</v>
      </c>
      <c r="H17" s="171"/>
      <c r="I17" s="171">
        <f>SUM(I18:I18)</f>
        <v>535612.5</v>
      </c>
      <c r="J17" s="171"/>
      <c r="K17" s="171">
        <f>SUM(K18:K18)</f>
        <v>0</v>
      </c>
      <c r="L17" s="171"/>
      <c r="M17" s="171">
        <f>SUM(M18:M18)</f>
        <v>0</v>
      </c>
      <c r="N17" s="171"/>
      <c r="O17" s="171">
        <f>SUM(O18:O18)</f>
        <v>0</v>
      </c>
      <c r="P17" s="171"/>
      <c r="Q17" s="171">
        <f>SUM(Q18:Q18)</f>
        <v>0</v>
      </c>
      <c r="R17" s="171"/>
      <c r="S17" s="171"/>
      <c r="T17" s="171"/>
      <c r="U17" s="171"/>
      <c r="V17" s="171">
        <f>SUM(V18:V18)</f>
        <v>0</v>
      </c>
      <c r="W17" s="171"/>
      <c r="X17" s="171"/>
      <c r="AD17" t="s">
        <v>85</v>
      </c>
    </row>
    <row r="18" spans="1:57" ht="20.399999999999999" outlineLevel="1" x14ac:dyDescent="0.25">
      <c r="A18" s="172">
        <v>9</v>
      </c>
      <c r="B18" s="173"/>
      <c r="C18" s="174" t="s">
        <v>112</v>
      </c>
      <c r="D18" s="175" t="s">
        <v>108</v>
      </c>
      <c r="E18" s="176">
        <v>62.1</v>
      </c>
      <c r="F18" s="177"/>
      <c r="G18" s="178">
        <f>ROUND(E18*F18,2)</f>
        <v>0</v>
      </c>
      <c r="H18" s="179">
        <v>8625</v>
      </c>
      <c r="I18" s="180">
        <f>ROUND(E18*H18,2)</f>
        <v>535612.5</v>
      </c>
      <c r="J18" s="179">
        <v>0</v>
      </c>
      <c r="K18" s="180">
        <f>ROUND(E18*J18,2)</f>
        <v>0</v>
      </c>
      <c r="L18" s="180">
        <v>21</v>
      </c>
      <c r="M18" s="180">
        <f>G18*(1+L18/100)</f>
        <v>0</v>
      </c>
      <c r="N18" s="180">
        <v>0</v>
      </c>
      <c r="O18" s="180">
        <f>ROUND(E18*N18,2)</f>
        <v>0</v>
      </c>
      <c r="P18" s="180">
        <v>0</v>
      </c>
      <c r="Q18" s="180">
        <f>ROUND(E18*P18,2)</f>
        <v>0</v>
      </c>
      <c r="R18" s="180"/>
      <c r="S18" s="180" t="s">
        <v>91</v>
      </c>
      <c r="T18" s="180" t="s">
        <v>88</v>
      </c>
      <c r="U18" s="180">
        <v>0</v>
      </c>
      <c r="V18" s="180">
        <f>ROUND(E18*U18,2)</f>
        <v>0</v>
      </c>
      <c r="W18" s="180"/>
      <c r="X18" s="180" t="s">
        <v>89</v>
      </c>
      <c r="Y18" s="181"/>
      <c r="Z18" s="181"/>
      <c r="AA18" s="181"/>
      <c r="AB18" s="181"/>
      <c r="AC18" s="181"/>
      <c r="AD18" s="181" t="s">
        <v>90</v>
      </c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</row>
    <row r="19" spans="1:57" outlineLevel="1" x14ac:dyDescent="0.25">
      <c r="A19" s="212">
        <v>10</v>
      </c>
      <c r="B19" s="213"/>
      <c r="C19" s="214" t="s">
        <v>113</v>
      </c>
      <c r="D19" s="215" t="s">
        <v>93</v>
      </c>
      <c r="E19" s="216">
        <v>21.11</v>
      </c>
      <c r="F19" s="217"/>
      <c r="G19" s="218">
        <f>ROUND(E19*F19,2)</f>
        <v>0</v>
      </c>
      <c r="H19" s="179"/>
      <c r="I19" s="180"/>
      <c r="J19" s="179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</row>
    <row r="20" spans="1:57" outlineLevel="1" x14ac:dyDescent="0.25">
      <c r="A20" s="212">
        <v>11</v>
      </c>
      <c r="B20" s="213"/>
      <c r="C20" s="214" t="s">
        <v>114</v>
      </c>
      <c r="D20" s="215" t="s">
        <v>86</v>
      </c>
      <c r="E20" s="216">
        <v>42</v>
      </c>
      <c r="F20" s="217"/>
      <c r="G20" s="218">
        <f>ROUND(E20*F20,2)</f>
        <v>0</v>
      </c>
      <c r="H20" s="179"/>
      <c r="I20" s="180"/>
      <c r="J20" s="179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</row>
    <row r="21" spans="1:57" outlineLevel="1" x14ac:dyDescent="0.25">
      <c r="A21" s="212">
        <v>12</v>
      </c>
      <c r="B21" s="213"/>
      <c r="C21" s="214" t="s">
        <v>115</v>
      </c>
      <c r="D21" s="215" t="s">
        <v>110</v>
      </c>
      <c r="E21" s="216">
        <v>4</v>
      </c>
      <c r="F21" s="217"/>
      <c r="G21" s="218">
        <f>ROUND(E21*F21,2)</f>
        <v>0</v>
      </c>
      <c r="H21" s="179"/>
      <c r="I21" s="180"/>
      <c r="J21" s="179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</row>
    <row r="22" spans="1:57" x14ac:dyDescent="0.25">
      <c r="A22" s="164" t="s">
        <v>84</v>
      </c>
      <c r="B22" s="165" t="s">
        <v>51</v>
      </c>
      <c r="C22" s="166" t="s">
        <v>116</v>
      </c>
      <c r="D22" s="167"/>
      <c r="E22" s="168"/>
      <c r="F22" s="169"/>
      <c r="G22" s="170">
        <f>G23+G24+G25+G26+G27</f>
        <v>0</v>
      </c>
      <c r="H22" s="171"/>
      <c r="I22" s="171">
        <f>SUM(I23:I23)</f>
        <v>28603.200000000001</v>
      </c>
      <c r="J22" s="171"/>
      <c r="K22" s="171">
        <f>SUM(K23:K23)</f>
        <v>11140.8</v>
      </c>
      <c r="L22" s="171"/>
      <c r="M22" s="171">
        <f>SUM(M23:M23)</f>
        <v>0</v>
      </c>
      <c r="N22" s="171"/>
      <c r="O22" s="171">
        <f>SUM(O23:O23)</f>
        <v>60.48</v>
      </c>
      <c r="P22" s="171"/>
      <c r="Q22" s="171">
        <f>SUM(Q23:Q23)</f>
        <v>0</v>
      </c>
      <c r="R22" s="171"/>
      <c r="S22" s="171"/>
      <c r="T22" s="171"/>
      <c r="U22" s="171"/>
      <c r="V22" s="171">
        <f>SUM(V23:V23)</f>
        <v>10.08</v>
      </c>
      <c r="W22" s="171"/>
      <c r="X22" s="171"/>
      <c r="AA22" t="s">
        <v>92</v>
      </c>
      <c r="AD22" t="s">
        <v>85</v>
      </c>
    </row>
    <row r="23" spans="1:57" outlineLevel="1" x14ac:dyDescent="0.25">
      <c r="A23" s="212">
        <v>13</v>
      </c>
      <c r="B23" s="213"/>
      <c r="C23" s="214" t="s">
        <v>117</v>
      </c>
      <c r="D23" s="215" t="s">
        <v>93</v>
      </c>
      <c r="E23" s="216">
        <v>480</v>
      </c>
      <c r="F23" s="217"/>
      <c r="G23" s="218">
        <f>ROUND(E23*F23,2)</f>
        <v>0</v>
      </c>
      <c r="H23" s="179">
        <v>59.59</v>
      </c>
      <c r="I23" s="180">
        <f>ROUND(E23*H23,2)</f>
        <v>28603.200000000001</v>
      </c>
      <c r="J23" s="179">
        <v>23.21</v>
      </c>
      <c r="K23" s="180">
        <f>ROUND(E23*J23,2)</f>
        <v>11140.8</v>
      </c>
      <c r="L23" s="180">
        <v>21</v>
      </c>
      <c r="M23" s="180">
        <f>G23*(1+L23/100)</f>
        <v>0</v>
      </c>
      <c r="N23" s="180">
        <v>0.126</v>
      </c>
      <c r="O23" s="180">
        <f>ROUND(E23*N23,2)</f>
        <v>60.48</v>
      </c>
      <c r="P23" s="180">
        <v>0</v>
      </c>
      <c r="Q23" s="180">
        <f>ROUND(E23*P23,2)</f>
        <v>0</v>
      </c>
      <c r="R23" s="180"/>
      <c r="S23" s="180" t="s">
        <v>87</v>
      </c>
      <c r="T23" s="180" t="s">
        <v>88</v>
      </c>
      <c r="U23" s="180">
        <v>2.1000000000000001E-2</v>
      </c>
      <c r="V23" s="180">
        <f>ROUND(E23*U23,2)</f>
        <v>10.08</v>
      </c>
      <c r="W23" s="180"/>
      <c r="X23" s="180" t="s">
        <v>89</v>
      </c>
      <c r="Y23" s="181"/>
      <c r="Z23" s="181"/>
      <c r="AA23" s="181"/>
      <c r="AB23" s="181"/>
      <c r="AC23" s="181"/>
      <c r="AD23" s="181" t="s">
        <v>94</v>
      </c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</row>
    <row r="24" spans="1:57" outlineLevel="1" x14ac:dyDescent="0.25">
      <c r="A24" s="212">
        <v>14</v>
      </c>
      <c r="B24" s="213"/>
      <c r="C24" s="214" t="s">
        <v>118</v>
      </c>
      <c r="D24" s="215" t="s">
        <v>93</v>
      </c>
      <c r="E24" s="216">
        <v>480</v>
      </c>
      <c r="F24" s="217"/>
      <c r="G24" s="218">
        <f>ROUND(E24*F24,2)</f>
        <v>0</v>
      </c>
      <c r="H24" s="179"/>
      <c r="I24" s="180"/>
      <c r="J24" s="179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</row>
    <row r="25" spans="1:57" outlineLevel="1" x14ac:dyDescent="0.25">
      <c r="A25" s="212">
        <v>15</v>
      </c>
      <c r="B25" s="213"/>
      <c r="C25" s="214" t="s">
        <v>119</v>
      </c>
      <c r="D25" s="215" t="s">
        <v>93</v>
      </c>
      <c r="E25" s="216">
        <v>480</v>
      </c>
      <c r="F25" s="217"/>
      <c r="G25" s="218">
        <f>ROUND(E25*F25,2)</f>
        <v>0</v>
      </c>
      <c r="H25" s="179"/>
      <c r="I25" s="180"/>
      <c r="J25" s="179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181"/>
    </row>
    <row r="26" spans="1:57" outlineLevel="1" x14ac:dyDescent="0.25">
      <c r="A26" s="212">
        <v>16</v>
      </c>
      <c r="B26" s="213"/>
      <c r="C26" s="214" t="s">
        <v>120</v>
      </c>
      <c r="D26" s="215" t="s">
        <v>93</v>
      </c>
      <c r="E26" s="216">
        <v>480</v>
      </c>
      <c r="F26" s="217"/>
      <c r="G26" s="218">
        <f>ROUND(E26*F26,2)</f>
        <v>0</v>
      </c>
      <c r="H26" s="179"/>
      <c r="I26" s="180"/>
      <c r="J26" s="179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</row>
    <row r="27" spans="1:57" outlineLevel="1" x14ac:dyDescent="0.25">
      <c r="A27" s="212">
        <v>17</v>
      </c>
      <c r="B27" s="213"/>
      <c r="C27" s="214" t="s">
        <v>121</v>
      </c>
      <c r="D27" s="215" t="s">
        <v>108</v>
      </c>
      <c r="E27" s="216">
        <v>360</v>
      </c>
      <c r="F27" s="217"/>
      <c r="G27" s="218">
        <f>ROUND(E27*F27,2)</f>
        <v>0</v>
      </c>
      <c r="H27" s="179"/>
      <c r="I27" s="180"/>
      <c r="J27" s="179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181"/>
    </row>
    <row r="28" spans="1:57" x14ac:dyDescent="0.25">
      <c r="A28" s="164" t="s">
        <v>84</v>
      </c>
      <c r="B28" s="165" t="s">
        <v>122</v>
      </c>
      <c r="C28" s="166" t="s">
        <v>123</v>
      </c>
      <c r="D28" s="167"/>
      <c r="E28" s="168"/>
      <c r="F28" s="169"/>
      <c r="G28" s="170">
        <f>G29+G30</f>
        <v>0</v>
      </c>
      <c r="H28" s="171"/>
      <c r="I28" s="171">
        <f>SUM(I29:I29)</f>
        <v>2902.03</v>
      </c>
      <c r="J28" s="171"/>
      <c r="K28" s="171">
        <f>SUM(K29:K29)</f>
        <v>1130.33</v>
      </c>
      <c r="L28" s="171"/>
      <c r="M28" s="171">
        <f>SUM(M29:M29)</f>
        <v>0</v>
      </c>
      <c r="N28" s="171"/>
      <c r="O28" s="171">
        <f>SUM(O29:O29)</f>
        <v>6.14</v>
      </c>
      <c r="P28" s="171"/>
      <c r="Q28" s="171">
        <f>SUM(Q29:Q29)</f>
        <v>0</v>
      </c>
      <c r="R28" s="171"/>
      <c r="S28" s="171"/>
      <c r="T28" s="171"/>
      <c r="U28" s="171"/>
      <c r="V28" s="171">
        <f>SUM(V29:V29)</f>
        <v>1.02</v>
      </c>
      <c r="W28" s="171"/>
      <c r="X28" s="171"/>
      <c r="AA28" t="s">
        <v>92</v>
      </c>
      <c r="AD28" t="s">
        <v>85</v>
      </c>
    </row>
    <row r="29" spans="1:57" outlineLevel="1" x14ac:dyDescent="0.25">
      <c r="A29" s="212">
        <v>18</v>
      </c>
      <c r="B29" s="213"/>
      <c r="C29" s="214" t="s">
        <v>124</v>
      </c>
      <c r="D29" s="215" t="s">
        <v>108</v>
      </c>
      <c r="E29" s="216">
        <v>48.7</v>
      </c>
      <c r="F29" s="217"/>
      <c r="G29" s="218">
        <f>ROUND(E29*F29,2)</f>
        <v>0</v>
      </c>
      <c r="H29" s="179">
        <v>59.59</v>
      </c>
      <c r="I29" s="180">
        <f>ROUND(E29*H29,2)</f>
        <v>2902.03</v>
      </c>
      <c r="J29" s="179">
        <v>23.21</v>
      </c>
      <c r="K29" s="180">
        <f>ROUND(E29*J29,2)</f>
        <v>1130.33</v>
      </c>
      <c r="L29" s="180">
        <v>21</v>
      </c>
      <c r="M29" s="180">
        <f>G29*(1+L29/100)</f>
        <v>0</v>
      </c>
      <c r="N29" s="180">
        <v>0.126</v>
      </c>
      <c r="O29" s="180">
        <f>ROUND(E29*N29,2)</f>
        <v>6.14</v>
      </c>
      <c r="P29" s="180">
        <v>0</v>
      </c>
      <c r="Q29" s="180">
        <f>ROUND(E29*P29,2)</f>
        <v>0</v>
      </c>
      <c r="R29" s="180"/>
      <c r="S29" s="180" t="s">
        <v>87</v>
      </c>
      <c r="T29" s="180" t="s">
        <v>88</v>
      </c>
      <c r="U29" s="180">
        <v>2.1000000000000001E-2</v>
      </c>
      <c r="V29" s="180">
        <f>ROUND(E29*U29,2)</f>
        <v>1.02</v>
      </c>
      <c r="W29" s="180"/>
      <c r="X29" s="180" t="s">
        <v>89</v>
      </c>
      <c r="Y29" s="181"/>
      <c r="Z29" s="181"/>
      <c r="AA29" s="181"/>
      <c r="AB29" s="181"/>
      <c r="AC29" s="181"/>
      <c r="AD29" s="181" t="s">
        <v>94</v>
      </c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</row>
    <row r="30" spans="1:57" outlineLevel="1" x14ac:dyDescent="0.25">
      <c r="A30" s="212">
        <v>19</v>
      </c>
      <c r="B30" s="213"/>
      <c r="C30" s="214" t="s">
        <v>125</v>
      </c>
      <c r="D30" s="215" t="s">
        <v>108</v>
      </c>
      <c r="E30" s="216">
        <v>33.5</v>
      </c>
      <c r="F30" s="217"/>
      <c r="G30" s="218">
        <f>ROUND(E30*F30,2)</f>
        <v>0</v>
      </c>
      <c r="H30" s="179"/>
      <c r="I30" s="180"/>
      <c r="J30" s="179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</row>
    <row r="31" spans="1:57" x14ac:dyDescent="0.25">
      <c r="A31" s="147"/>
      <c r="B31" s="151"/>
      <c r="C31" s="182"/>
      <c r="D31" s="153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AB31">
        <v>15</v>
      </c>
      <c r="AC31">
        <v>21</v>
      </c>
      <c r="AD31" t="s">
        <v>71</v>
      </c>
    </row>
    <row r="32" spans="1:57" x14ac:dyDescent="0.25">
      <c r="A32" s="183"/>
      <c r="B32" s="184" t="s">
        <v>14</v>
      </c>
      <c r="C32" s="185"/>
      <c r="D32" s="186"/>
      <c r="E32" s="187"/>
      <c r="F32" s="187"/>
      <c r="G32" s="188">
        <f>G8+G17+G22+G28</f>
        <v>0</v>
      </c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AB32">
        <f>SUMIF(L7:L23,AB31,G7:G23)</f>
        <v>0</v>
      </c>
      <c r="AC32">
        <f>SUMIF(L7:L23,AC31,G7:G23)</f>
        <v>0</v>
      </c>
      <c r="AD32" t="s">
        <v>95</v>
      </c>
    </row>
    <row r="33" spans="1:30" x14ac:dyDescent="0.25">
      <c r="A33" s="147"/>
      <c r="B33" s="151"/>
      <c r="C33" s="182"/>
      <c r="D33" s="153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</row>
    <row r="34" spans="1:30" x14ac:dyDescent="0.25">
      <c r="A34" s="147"/>
      <c r="B34" s="151"/>
      <c r="C34" s="182"/>
      <c r="D34" s="153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</row>
    <row r="35" spans="1:30" x14ac:dyDescent="0.25">
      <c r="A35" s="210" t="s">
        <v>96</v>
      </c>
      <c r="B35" s="210"/>
      <c r="C35" s="210"/>
      <c r="D35" s="153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</row>
    <row r="36" spans="1:30" x14ac:dyDescent="0.25">
      <c r="A36" s="211"/>
      <c r="B36" s="211"/>
      <c r="C36" s="211"/>
      <c r="D36" s="211"/>
      <c r="E36" s="211"/>
      <c r="F36" s="211"/>
      <c r="G36" s="211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AD36" t="s">
        <v>97</v>
      </c>
    </row>
    <row r="37" spans="1:30" x14ac:dyDescent="0.25">
      <c r="A37" s="211"/>
      <c r="B37" s="211"/>
      <c r="C37" s="211"/>
      <c r="D37" s="211"/>
      <c r="E37" s="211"/>
      <c r="F37" s="211"/>
      <c r="G37" s="211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</row>
    <row r="38" spans="1:30" x14ac:dyDescent="0.25">
      <c r="A38" s="211"/>
      <c r="B38" s="211"/>
      <c r="C38" s="211"/>
      <c r="D38" s="211"/>
      <c r="E38" s="211"/>
      <c r="F38" s="211"/>
      <c r="G38" s="211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</row>
    <row r="39" spans="1:30" x14ac:dyDescent="0.25">
      <c r="A39" s="211"/>
      <c r="B39" s="211"/>
      <c r="C39" s="211"/>
      <c r="D39" s="211"/>
      <c r="E39" s="211"/>
      <c r="F39" s="211"/>
      <c r="G39" s="211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</row>
    <row r="40" spans="1:30" x14ac:dyDescent="0.25">
      <c r="A40" s="211"/>
      <c r="B40" s="211"/>
      <c r="C40" s="211"/>
      <c r="D40" s="211"/>
      <c r="E40" s="211"/>
      <c r="F40" s="211"/>
      <c r="G40" s="211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</row>
    <row r="41" spans="1:30" x14ac:dyDescent="0.25">
      <c r="A41" s="147"/>
      <c r="B41" s="151"/>
      <c r="C41" s="182"/>
      <c r="D41" s="153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</row>
    <row r="42" spans="1:30" x14ac:dyDescent="0.25">
      <c r="C42" s="189"/>
      <c r="D42" s="98"/>
      <c r="AD42" t="s">
        <v>98</v>
      </c>
    </row>
    <row r="43" spans="1:30" x14ac:dyDescent="0.25">
      <c r="D43" s="98"/>
    </row>
    <row r="44" spans="1:30" x14ac:dyDescent="0.25">
      <c r="D44" s="98"/>
    </row>
    <row r="45" spans="1:30" x14ac:dyDescent="0.25">
      <c r="D45" s="98"/>
    </row>
    <row r="46" spans="1:30" x14ac:dyDescent="0.25">
      <c r="D46" s="98"/>
    </row>
    <row r="47" spans="1:30" x14ac:dyDescent="0.25">
      <c r="D47" s="98"/>
    </row>
    <row r="48" spans="1:30" x14ac:dyDescent="0.25">
      <c r="D48" s="98"/>
    </row>
    <row r="49" spans="4:4" x14ac:dyDescent="0.25">
      <c r="D49" s="98"/>
    </row>
    <row r="50" spans="4:4" x14ac:dyDescent="0.25">
      <c r="D50" s="98"/>
    </row>
    <row r="51" spans="4:4" x14ac:dyDescent="0.25">
      <c r="D51" s="98"/>
    </row>
    <row r="52" spans="4:4" x14ac:dyDescent="0.25">
      <c r="D52" s="98"/>
    </row>
    <row r="53" spans="4:4" x14ac:dyDescent="0.25">
      <c r="D53" s="98"/>
    </row>
    <row r="54" spans="4:4" x14ac:dyDescent="0.25">
      <c r="D54" s="98"/>
    </row>
    <row r="55" spans="4:4" x14ac:dyDescent="0.25">
      <c r="D55" s="98"/>
    </row>
    <row r="56" spans="4:4" x14ac:dyDescent="0.25">
      <c r="D56" s="98"/>
    </row>
    <row r="57" spans="4:4" x14ac:dyDescent="0.25">
      <c r="D57" s="98"/>
    </row>
    <row r="58" spans="4:4" x14ac:dyDescent="0.25">
      <c r="D58" s="98"/>
    </row>
    <row r="59" spans="4:4" x14ac:dyDescent="0.25">
      <c r="D59" s="98"/>
    </row>
    <row r="60" spans="4:4" x14ac:dyDescent="0.25">
      <c r="D60" s="98"/>
    </row>
    <row r="61" spans="4:4" x14ac:dyDescent="0.25">
      <c r="D61" s="98"/>
    </row>
    <row r="62" spans="4:4" x14ac:dyDescent="0.25">
      <c r="D62" s="98"/>
    </row>
    <row r="63" spans="4:4" x14ac:dyDescent="0.25">
      <c r="D63" s="98"/>
    </row>
    <row r="64" spans="4:4" x14ac:dyDescent="0.25">
      <c r="D64" s="98"/>
    </row>
    <row r="65" spans="4:4" x14ac:dyDescent="0.25">
      <c r="D65" s="98"/>
    </row>
    <row r="66" spans="4:4" x14ac:dyDescent="0.25">
      <c r="D66" s="98"/>
    </row>
    <row r="67" spans="4:4" x14ac:dyDescent="0.25">
      <c r="D67" s="98"/>
    </row>
    <row r="68" spans="4:4" x14ac:dyDescent="0.25">
      <c r="D68" s="98"/>
    </row>
    <row r="69" spans="4:4" x14ac:dyDescent="0.25">
      <c r="D69" s="98"/>
    </row>
    <row r="70" spans="4:4" x14ac:dyDescent="0.25">
      <c r="D70" s="98"/>
    </row>
    <row r="71" spans="4:4" x14ac:dyDescent="0.25">
      <c r="D71" s="98"/>
    </row>
    <row r="72" spans="4:4" x14ac:dyDescent="0.25">
      <c r="D72" s="98"/>
    </row>
    <row r="73" spans="4:4" x14ac:dyDescent="0.25">
      <c r="D73" s="98"/>
    </row>
    <row r="74" spans="4:4" x14ac:dyDescent="0.25">
      <c r="D74" s="98"/>
    </row>
    <row r="75" spans="4:4" x14ac:dyDescent="0.25">
      <c r="D75" s="98"/>
    </row>
    <row r="76" spans="4:4" x14ac:dyDescent="0.25">
      <c r="D76" s="98"/>
    </row>
    <row r="77" spans="4:4" x14ac:dyDescent="0.25">
      <c r="D77" s="98"/>
    </row>
    <row r="78" spans="4:4" x14ac:dyDescent="0.25">
      <c r="D78" s="98"/>
    </row>
    <row r="79" spans="4:4" x14ac:dyDescent="0.25">
      <c r="D79" s="98"/>
    </row>
    <row r="80" spans="4:4" x14ac:dyDescent="0.25">
      <c r="D80" s="98"/>
    </row>
    <row r="81" spans="4:4" x14ac:dyDescent="0.25">
      <c r="D81" s="98"/>
    </row>
    <row r="82" spans="4:4" x14ac:dyDescent="0.25">
      <c r="D82" s="98"/>
    </row>
    <row r="83" spans="4:4" x14ac:dyDescent="0.25">
      <c r="D83" s="98"/>
    </row>
    <row r="84" spans="4:4" x14ac:dyDescent="0.25">
      <c r="D84" s="98"/>
    </row>
    <row r="85" spans="4:4" x14ac:dyDescent="0.25">
      <c r="D85" s="98"/>
    </row>
    <row r="86" spans="4:4" x14ac:dyDescent="0.25">
      <c r="D86" s="98"/>
    </row>
    <row r="87" spans="4:4" x14ac:dyDescent="0.25">
      <c r="D87" s="98"/>
    </row>
    <row r="88" spans="4:4" x14ac:dyDescent="0.25">
      <c r="D88" s="98"/>
    </row>
    <row r="89" spans="4:4" x14ac:dyDescent="0.25">
      <c r="D89" s="98"/>
    </row>
    <row r="90" spans="4:4" x14ac:dyDescent="0.25">
      <c r="D90" s="98"/>
    </row>
    <row r="91" spans="4:4" x14ac:dyDescent="0.25">
      <c r="D91" s="98"/>
    </row>
    <row r="92" spans="4:4" x14ac:dyDescent="0.25">
      <c r="D92" s="98"/>
    </row>
    <row r="93" spans="4:4" x14ac:dyDescent="0.25">
      <c r="D93" s="98"/>
    </row>
    <row r="94" spans="4:4" x14ac:dyDescent="0.25">
      <c r="D94" s="98"/>
    </row>
    <row r="95" spans="4:4" x14ac:dyDescent="0.25">
      <c r="D95" s="98"/>
    </row>
    <row r="96" spans="4:4" x14ac:dyDescent="0.25">
      <c r="D96" s="98"/>
    </row>
    <row r="97" spans="4:4" x14ac:dyDescent="0.25">
      <c r="D97" s="98"/>
    </row>
    <row r="98" spans="4:4" x14ac:dyDescent="0.25">
      <c r="D98" s="98"/>
    </row>
    <row r="99" spans="4:4" x14ac:dyDescent="0.25">
      <c r="D99" s="98"/>
    </row>
    <row r="100" spans="4:4" x14ac:dyDescent="0.25">
      <c r="D100" s="98"/>
    </row>
    <row r="101" spans="4:4" x14ac:dyDescent="0.25">
      <c r="D101" s="98"/>
    </row>
    <row r="102" spans="4:4" x14ac:dyDescent="0.25">
      <c r="D102" s="98"/>
    </row>
    <row r="103" spans="4:4" x14ac:dyDescent="0.25">
      <c r="D103" s="98"/>
    </row>
    <row r="104" spans="4:4" x14ac:dyDescent="0.25">
      <c r="D104" s="98"/>
    </row>
    <row r="105" spans="4:4" x14ac:dyDescent="0.25">
      <c r="D105" s="98"/>
    </row>
    <row r="106" spans="4:4" x14ac:dyDescent="0.25">
      <c r="D106" s="98"/>
    </row>
    <row r="107" spans="4:4" x14ac:dyDescent="0.25">
      <c r="D107" s="98"/>
    </row>
    <row r="108" spans="4:4" x14ac:dyDescent="0.25">
      <c r="D108" s="98"/>
    </row>
    <row r="109" spans="4:4" x14ac:dyDescent="0.25">
      <c r="D109" s="98"/>
    </row>
    <row r="110" spans="4:4" x14ac:dyDescent="0.25">
      <c r="D110" s="98"/>
    </row>
    <row r="111" spans="4:4" x14ac:dyDescent="0.25">
      <c r="D111" s="98"/>
    </row>
    <row r="112" spans="4:4" x14ac:dyDescent="0.25">
      <c r="D112" s="98"/>
    </row>
    <row r="113" spans="4:4" x14ac:dyDescent="0.25">
      <c r="D113" s="98"/>
    </row>
    <row r="114" spans="4:4" x14ac:dyDescent="0.25">
      <c r="D114" s="98"/>
    </row>
    <row r="115" spans="4:4" x14ac:dyDescent="0.25">
      <c r="D115" s="98"/>
    </row>
    <row r="116" spans="4:4" x14ac:dyDescent="0.25">
      <c r="D116" s="98"/>
    </row>
    <row r="117" spans="4:4" x14ac:dyDescent="0.25">
      <c r="D117" s="98"/>
    </row>
    <row r="118" spans="4:4" x14ac:dyDescent="0.25">
      <c r="D118" s="98"/>
    </row>
    <row r="119" spans="4:4" x14ac:dyDescent="0.25">
      <c r="D119" s="98"/>
    </row>
    <row r="120" spans="4:4" x14ac:dyDescent="0.25">
      <c r="D120" s="98"/>
    </row>
    <row r="121" spans="4:4" x14ac:dyDescent="0.25">
      <c r="D121" s="98"/>
    </row>
    <row r="122" spans="4:4" x14ac:dyDescent="0.25">
      <c r="D122" s="98"/>
    </row>
    <row r="123" spans="4:4" x14ac:dyDescent="0.25">
      <c r="D123" s="98"/>
    </row>
    <row r="124" spans="4:4" x14ac:dyDescent="0.25">
      <c r="D124" s="98"/>
    </row>
    <row r="125" spans="4:4" x14ac:dyDescent="0.25">
      <c r="D125" s="98"/>
    </row>
    <row r="126" spans="4:4" x14ac:dyDescent="0.25">
      <c r="D126" s="98"/>
    </row>
    <row r="127" spans="4:4" x14ac:dyDescent="0.25">
      <c r="D127" s="98"/>
    </row>
    <row r="128" spans="4:4" x14ac:dyDescent="0.25">
      <c r="D128" s="98"/>
    </row>
    <row r="129" spans="4:4" x14ac:dyDescent="0.25">
      <c r="D129" s="98"/>
    </row>
    <row r="130" spans="4:4" x14ac:dyDescent="0.25">
      <c r="D130" s="98"/>
    </row>
    <row r="131" spans="4:4" x14ac:dyDescent="0.25">
      <c r="D131" s="98"/>
    </row>
    <row r="132" spans="4:4" x14ac:dyDescent="0.25">
      <c r="D132" s="98"/>
    </row>
    <row r="133" spans="4:4" x14ac:dyDescent="0.25">
      <c r="D133" s="98"/>
    </row>
    <row r="134" spans="4:4" x14ac:dyDescent="0.25">
      <c r="D134" s="98"/>
    </row>
    <row r="135" spans="4:4" x14ac:dyDescent="0.25">
      <c r="D135" s="98"/>
    </row>
    <row r="136" spans="4:4" x14ac:dyDescent="0.25">
      <c r="D136" s="98"/>
    </row>
    <row r="137" spans="4:4" x14ac:dyDescent="0.25">
      <c r="D137" s="98"/>
    </row>
    <row r="138" spans="4:4" x14ac:dyDescent="0.25">
      <c r="D138" s="98"/>
    </row>
    <row r="139" spans="4:4" x14ac:dyDescent="0.25">
      <c r="D139" s="98"/>
    </row>
    <row r="140" spans="4:4" x14ac:dyDescent="0.25">
      <c r="D140" s="98"/>
    </row>
    <row r="141" spans="4:4" x14ac:dyDescent="0.25">
      <c r="D141" s="98"/>
    </row>
    <row r="142" spans="4:4" x14ac:dyDescent="0.25">
      <c r="D142" s="98"/>
    </row>
    <row r="143" spans="4:4" x14ac:dyDescent="0.25">
      <c r="D143" s="98"/>
    </row>
    <row r="144" spans="4:4" x14ac:dyDescent="0.25">
      <c r="D144" s="98"/>
    </row>
    <row r="145" spans="4:4" x14ac:dyDescent="0.25">
      <c r="D145" s="98"/>
    </row>
    <row r="146" spans="4:4" x14ac:dyDescent="0.25">
      <c r="D146" s="98"/>
    </row>
    <row r="147" spans="4:4" x14ac:dyDescent="0.25">
      <c r="D147" s="98"/>
    </row>
    <row r="148" spans="4:4" x14ac:dyDescent="0.25">
      <c r="D148" s="98"/>
    </row>
    <row r="149" spans="4:4" x14ac:dyDescent="0.25">
      <c r="D149" s="98"/>
    </row>
    <row r="150" spans="4:4" x14ac:dyDescent="0.25">
      <c r="D150" s="98"/>
    </row>
    <row r="151" spans="4:4" x14ac:dyDescent="0.25">
      <c r="D151" s="98"/>
    </row>
    <row r="152" spans="4:4" x14ac:dyDescent="0.25">
      <c r="D152" s="98"/>
    </row>
    <row r="153" spans="4:4" x14ac:dyDescent="0.25">
      <c r="D153" s="98"/>
    </row>
    <row r="154" spans="4:4" x14ac:dyDescent="0.25">
      <c r="D154" s="98"/>
    </row>
    <row r="155" spans="4:4" x14ac:dyDescent="0.25">
      <c r="D155" s="98"/>
    </row>
    <row r="156" spans="4:4" x14ac:dyDescent="0.25">
      <c r="D156" s="98"/>
    </row>
    <row r="157" spans="4:4" x14ac:dyDescent="0.25">
      <c r="D157" s="98"/>
    </row>
    <row r="158" spans="4:4" x14ac:dyDescent="0.25">
      <c r="D158" s="98"/>
    </row>
    <row r="159" spans="4:4" x14ac:dyDescent="0.25">
      <c r="D159" s="98"/>
    </row>
    <row r="160" spans="4:4" x14ac:dyDescent="0.25">
      <c r="D160" s="98"/>
    </row>
    <row r="161" spans="4:4" x14ac:dyDescent="0.25">
      <c r="D161" s="98"/>
    </row>
    <row r="162" spans="4:4" x14ac:dyDescent="0.25">
      <c r="D162" s="98"/>
    </row>
    <row r="163" spans="4:4" x14ac:dyDescent="0.25">
      <c r="D163" s="98"/>
    </row>
    <row r="164" spans="4:4" x14ac:dyDescent="0.25">
      <c r="D164" s="98"/>
    </row>
    <row r="165" spans="4:4" x14ac:dyDescent="0.25">
      <c r="D165" s="98"/>
    </row>
    <row r="166" spans="4:4" x14ac:dyDescent="0.25">
      <c r="D166" s="98"/>
    </row>
    <row r="167" spans="4:4" x14ac:dyDescent="0.25">
      <c r="D167" s="98"/>
    </row>
    <row r="168" spans="4:4" x14ac:dyDescent="0.25">
      <c r="D168" s="98"/>
    </row>
    <row r="169" spans="4:4" x14ac:dyDescent="0.25">
      <c r="D169" s="98"/>
    </row>
    <row r="170" spans="4:4" x14ac:dyDescent="0.25">
      <c r="D170" s="98"/>
    </row>
    <row r="171" spans="4:4" x14ac:dyDescent="0.25">
      <c r="D171" s="98"/>
    </row>
    <row r="172" spans="4:4" x14ac:dyDescent="0.25">
      <c r="D172" s="98"/>
    </row>
    <row r="173" spans="4:4" x14ac:dyDescent="0.25">
      <c r="D173" s="98"/>
    </row>
    <row r="174" spans="4:4" x14ac:dyDescent="0.25">
      <c r="D174" s="98"/>
    </row>
    <row r="175" spans="4:4" x14ac:dyDescent="0.25">
      <c r="D175" s="98"/>
    </row>
    <row r="176" spans="4:4" x14ac:dyDescent="0.25">
      <c r="D176" s="98"/>
    </row>
    <row r="177" spans="4:4" x14ac:dyDescent="0.25">
      <c r="D177" s="98"/>
    </row>
    <row r="178" spans="4:4" x14ac:dyDescent="0.25">
      <c r="D178" s="98"/>
    </row>
    <row r="179" spans="4:4" x14ac:dyDescent="0.25">
      <c r="D179" s="98"/>
    </row>
    <row r="180" spans="4:4" x14ac:dyDescent="0.25">
      <c r="D180" s="98"/>
    </row>
    <row r="181" spans="4:4" x14ac:dyDescent="0.25">
      <c r="D181" s="98"/>
    </row>
    <row r="182" spans="4:4" x14ac:dyDescent="0.25">
      <c r="D182" s="98"/>
    </row>
    <row r="183" spans="4:4" x14ac:dyDescent="0.25">
      <c r="D183" s="98"/>
    </row>
    <row r="184" spans="4:4" x14ac:dyDescent="0.25">
      <c r="D184" s="98"/>
    </row>
    <row r="185" spans="4:4" x14ac:dyDescent="0.25">
      <c r="D185" s="98"/>
    </row>
    <row r="186" spans="4:4" x14ac:dyDescent="0.25">
      <c r="D186" s="98"/>
    </row>
    <row r="187" spans="4:4" x14ac:dyDescent="0.25">
      <c r="D187" s="98"/>
    </row>
    <row r="188" spans="4:4" x14ac:dyDescent="0.25">
      <c r="D188" s="98"/>
    </row>
    <row r="189" spans="4:4" x14ac:dyDescent="0.25">
      <c r="D189" s="98"/>
    </row>
    <row r="190" spans="4:4" x14ac:dyDescent="0.25">
      <c r="D190" s="98"/>
    </row>
    <row r="191" spans="4:4" x14ac:dyDescent="0.25">
      <c r="D191" s="98"/>
    </row>
    <row r="192" spans="4:4" x14ac:dyDescent="0.25">
      <c r="D192" s="98"/>
    </row>
    <row r="193" spans="4:4" x14ac:dyDescent="0.25">
      <c r="D193" s="98"/>
    </row>
    <row r="194" spans="4:4" x14ac:dyDescent="0.25">
      <c r="D194" s="98"/>
    </row>
    <row r="195" spans="4:4" x14ac:dyDescent="0.25">
      <c r="D195" s="98"/>
    </row>
    <row r="196" spans="4:4" x14ac:dyDescent="0.25">
      <c r="D196" s="98"/>
    </row>
    <row r="197" spans="4:4" x14ac:dyDescent="0.25">
      <c r="D197" s="98"/>
    </row>
    <row r="198" spans="4:4" x14ac:dyDescent="0.25">
      <c r="D198" s="98"/>
    </row>
    <row r="199" spans="4:4" x14ac:dyDescent="0.25">
      <c r="D199" s="98"/>
    </row>
    <row r="200" spans="4:4" x14ac:dyDescent="0.25">
      <c r="D200" s="98"/>
    </row>
    <row r="201" spans="4:4" x14ac:dyDescent="0.25">
      <c r="D201" s="98"/>
    </row>
    <row r="202" spans="4:4" x14ac:dyDescent="0.25">
      <c r="D202" s="98"/>
    </row>
    <row r="203" spans="4:4" x14ac:dyDescent="0.25">
      <c r="D203" s="98"/>
    </row>
    <row r="204" spans="4:4" x14ac:dyDescent="0.25">
      <c r="D204" s="98"/>
    </row>
    <row r="205" spans="4:4" x14ac:dyDescent="0.25">
      <c r="D205" s="98"/>
    </row>
    <row r="206" spans="4:4" x14ac:dyDescent="0.25">
      <c r="D206" s="98"/>
    </row>
    <row r="207" spans="4:4" x14ac:dyDescent="0.25">
      <c r="D207" s="98"/>
    </row>
    <row r="208" spans="4:4" x14ac:dyDescent="0.25">
      <c r="D208" s="98"/>
    </row>
    <row r="209" spans="4:4" x14ac:dyDescent="0.25">
      <c r="D209" s="98"/>
    </row>
    <row r="210" spans="4:4" x14ac:dyDescent="0.25">
      <c r="D210" s="98"/>
    </row>
    <row r="211" spans="4:4" x14ac:dyDescent="0.25">
      <c r="D211" s="98"/>
    </row>
    <row r="212" spans="4:4" x14ac:dyDescent="0.25">
      <c r="D212" s="98"/>
    </row>
    <row r="213" spans="4:4" x14ac:dyDescent="0.25">
      <c r="D213" s="98"/>
    </row>
    <row r="214" spans="4:4" x14ac:dyDescent="0.25">
      <c r="D214" s="98"/>
    </row>
    <row r="215" spans="4:4" x14ac:dyDescent="0.25">
      <c r="D215" s="98"/>
    </row>
    <row r="216" spans="4:4" x14ac:dyDescent="0.25">
      <c r="D216" s="98"/>
    </row>
    <row r="217" spans="4:4" x14ac:dyDescent="0.25">
      <c r="D217" s="98"/>
    </row>
    <row r="218" spans="4:4" x14ac:dyDescent="0.25">
      <c r="D218" s="98"/>
    </row>
    <row r="219" spans="4:4" x14ac:dyDescent="0.25">
      <c r="D219" s="98"/>
    </row>
    <row r="220" spans="4:4" x14ac:dyDescent="0.25">
      <c r="D220" s="98"/>
    </row>
    <row r="221" spans="4:4" x14ac:dyDescent="0.25">
      <c r="D221" s="98"/>
    </row>
    <row r="222" spans="4:4" x14ac:dyDescent="0.25">
      <c r="D222" s="98"/>
    </row>
    <row r="223" spans="4:4" x14ac:dyDescent="0.25">
      <c r="D223" s="98"/>
    </row>
    <row r="224" spans="4:4" x14ac:dyDescent="0.25">
      <c r="D224" s="98"/>
    </row>
    <row r="225" spans="4:4" x14ac:dyDescent="0.25">
      <c r="D225" s="98"/>
    </row>
    <row r="226" spans="4:4" x14ac:dyDescent="0.25">
      <c r="D226" s="98"/>
    </row>
    <row r="227" spans="4:4" x14ac:dyDescent="0.25">
      <c r="D227" s="98"/>
    </row>
    <row r="228" spans="4:4" x14ac:dyDescent="0.25">
      <c r="D228" s="98"/>
    </row>
    <row r="229" spans="4:4" x14ac:dyDescent="0.25">
      <c r="D229" s="98"/>
    </row>
    <row r="230" spans="4:4" x14ac:dyDescent="0.25">
      <c r="D230" s="98"/>
    </row>
    <row r="231" spans="4:4" x14ac:dyDescent="0.25">
      <c r="D231" s="98"/>
    </row>
    <row r="232" spans="4:4" x14ac:dyDescent="0.25">
      <c r="D232" s="98"/>
    </row>
    <row r="233" spans="4:4" x14ac:dyDescent="0.25">
      <c r="D233" s="98"/>
    </row>
    <row r="234" spans="4:4" x14ac:dyDescent="0.25">
      <c r="D234" s="98"/>
    </row>
    <row r="235" spans="4:4" x14ac:dyDescent="0.25">
      <c r="D235" s="98"/>
    </row>
    <row r="236" spans="4:4" x14ac:dyDescent="0.25">
      <c r="D236" s="98"/>
    </row>
    <row r="237" spans="4:4" x14ac:dyDescent="0.25">
      <c r="D237" s="98"/>
    </row>
    <row r="238" spans="4:4" x14ac:dyDescent="0.25">
      <c r="D238" s="98"/>
    </row>
    <row r="239" spans="4:4" x14ac:dyDescent="0.25">
      <c r="D239" s="98"/>
    </row>
    <row r="240" spans="4:4" x14ac:dyDescent="0.25">
      <c r="D240" s="98"/>
    </row>
    <row r="241" spans="4:4" x14ac:dyDescent="0.25">
      <c r="D241" s="98"/>
    </row>
    <row r="242" spans="4:4" x14ac:dyDescent="0.25">
      <c r="D242" s="98"/>
    </row>
    <row r="243" spans="4:4" x14ac:dyDescent="0.25">
      <c r="D243" s="98"/>
    </row>
    <row r="244" spans="4:4" x14ac:dyDescent="0.25">
      <c r="D244" s="98"/>
    </row>
    <row r="245" spans="4:4" x14ac:dyDescent="0.25">
      <c r="D245" s="98"/>
    </row>
    <row r="246" spans="4:4" x14ac:dyDescent="0.25">
      <c r="D246" s="98"/>
    </row>
    <row r="247" spans="4:4" x14ac:dyDescent="0.25">
      <c r="D247" s="98"/>
    </row>
    <row r="248" spans="4:4" x14ac:dyDescent="0.25">
      <c r="D248" s="98"/>
    </row>
    <row r="249" spans="4:4" x14ac:dyDescent="0.25">
      <c r="D249" s="98"/>
    </row>
    <row r="250" spans="4:4" x14ac:dyDescent="0.25">
      <c r="D250" s="98"/>
    </row>
    <row r="251" spans="4:4" x14ac:dyDescent="0.25">
      <c r="D251" s="98"/>
    </row>
    <row r="252" spans="4:4" x14ac:dyDescent="0.25">
      <c r="D252" s="98"/>
    </row>
    <row r="253" spans="4:4" x14ac:dyDescent="0.25">
      <c r="D253" s="98"/>
    </row>
    <row r="254" spans="4:4" x14ac:dyDescent="0.25">
      <c r="D254" s="98"/>
    </row>
    <row r="255" spans="4:4" x14ac:dyDescent="0.25">
      <c r="D255" s="98"/>
    </row>
    <row r="256" spans="4:4" x14ac:dyDescent="0.25">
      <c r="D256" s="98"/>
    </row>
    <row r="257" spans="4:4" x14ac:dyDescent="0.25">
      <c r="D257" s="98"/>
    </row>
    <row r="258" spans="4:4" x14ac:dyDescent="0.25">
      <c r="D258" s="98"/>
    </row>
    <row r="259" spans="4:4" x14ac:dyDescent="0.25">
      <c r="D259" s="98"/>
    </row>
    <row r="260" spans="4:4" x14ac:dyDescent="0.25">
      <c r="D260" s="98"/>
    </row>
    <row r="261" spans="4:4" x14ac:dyDescent="0.25">
      <c r="D261" s="98"/>
    </row>
    <row r="262" spans="4:4" x14ac:dyDescent="0.25">
      <c r="D262" s="98"/>
    </row>
    <row r="263" spans="4:4" x14ac:dyDescent="0.25">
      <c r="D263" s="98"/>
    </row>
    <row r="264" spans="4:4" x14ac:dyDescent="0.25">
      <c r="D264" s="98"/>
    </row>
    <row r="265" spans="4:4" x14ac:dyDescent="0.25">
      <c r="D265" s="98"/>
    </row>
    <row r="266" spans="4:4" x14ac:dyDescent="0.25">
      <c r="D266" s="98"/>
    </row>
    <row r="267" spans="4:4" x14ac:dyDescent="0.25">
      <c r="D267" s="98"/>
    </row>
    <row r="268" spans="4:4" x14ac:dyDescent="0.25">
      <c r="D268" s="98"/>
    </row>
    <row r="269" spans="4:4" x14ac:dyDescent="0.25">
      <c r="D269" s="98"/>
    </row>
    <row r="270" spans="4:4" x14ac:dyDescent="0.25">
      <c r="D270" s="98"/>
    </row>
    <row r="271" spans="4:4" x14ac:dyDescent="0.25">
      <c r="D271" s="98"/>
    </row>
    <row r="272" spans="4:4" x14ac:dyDescent="0.25">
      <c r="D272" s="98"/>
    </row>
    <row r="273" spans="4:4" x14ac:dyDescent="0.25">
      <c r="D273" s="98"/>
    </row>
    <row r="274" spans="4:4" x14ac:dyDescent="0.25">
      <c r="D274" s="98"/>
    </row>
    <row r="275" spans="4:4" x14ac:dyDescent="0.25">
      <c r="D275" s="98"/>
    </row>
    <row r="276" spans="4:4" x14ac:dyDescent="0.25">
      <c r="D276" s="98"/>
    </row>
    <row r="277" spans="4:4" x14ac:dyDescent="0.25">
      <c r="D277" s="98"/>
    </row>
    <row r="278" spans="4:4" x14ac:dyDescent="0.25">
      <c r="D278" s="98"/>
    </row>
    <row r="279" spans="4:4" x14ac:dyDescent="0.25">
      <c r="D279" s="98"/>
    </row>
    <row r="280" spans="4:4" x14ac:dyDescent="0.25">
      <c r="D280" s="98"/>
    </row>
    <row r="281" spans="4:4" x14ac:dyDescent="0.25">
      <c r="D281" s="98"/>
    </row>
    <row r="282" spans="4:4" x14ac:dyDescent="0.25">
      <c r="D282" s="98"/>
    </row>
    <row r="283" spans="4:4" x14ac:dyDescent="0.25">
      <c r="D283" s="98"/>
    </row>
    <row r="284" spans="4:4" x14ac:dyDescent="0.25">
      <c r="D284" s="98"/>
    </row>
    <row r="285" spans="4:4" x14ac:dyDescent="0.25">
      <c r="D285" s="98"/>
    </row>
    <row r="286" spans="4:4" x14ac:dyDescent="0.25">
      <c r="D286" s="98"/>
    </row>
    <row r="287" spans="4:4" x14ac:dyDescent="0.25">
      <c r="D287" s="98"/>
    </row>
    <row r="288" spans="4:4" x14ac:dyDescent="0.25">
      <c r="D288" s="98"/>
    </row>
    <row r="289" spans="4:4" x14ac:dyDescent="0.25">
      <c r="D289" s="98"/>
    </row>
    <row r="290" spans="4:4" x14ac:dyDescent="0.25">
      <c r="D290" s="98"/>
    </row>
    <row r="291" spans="4:4" x14ac:dyDescent="0.25">
      <c r="D291" s="98"/>
    </row>
    <row r="292" spans="4:4" x14ac:dyDescent="0.25">
      <c r="D292" s="98"/>
    </row>
    <row r="293" spans="4:4" x14ac:dyDescent="0.25">
      <c r="D293" s="98"/>
    </row>
    <row r="294" spans="4:4" x14ac:dyDescent="0.25">
      <c r="D294" s="98"/>
    </row>
    <row r="295" spans="4:4" x14ac:dyDescent="0.25">
      <c r="D295" s="98"/>
    </row>
    <row r="296" spans="4:4" x14ac:dyDescent="0.25">
      <c r="D296" s="98"/>
    </row>
    <row r="297" spans="4:4" x14ac:dyDescent="0.25">
      <c r="D297" s="98"/>
    </row>
    <row r="298" spans="4:4" x14ac:dyDescent="0.25">
      <c r="D298" s="98"/>
    </row>
    <row r="299" spans="4:4" x14ac:dyDescent="0.25">
      <c r="D299" s="98"/>
    </row>
    <row r="300" spans="4:4" x14ac:dyDescent="0.25">
      <c r="D300" s="98"/>
    </row>
    <row r="301" spans="4:4" x14ac:dyDescent="0.25">
      <c r="D301" s="98"/>
    </row>
    <row r="302" spans="4:4" x14ac:dyDescent="0.25">
      <c r="D302" s="98"/>
    </row>
    <row r="303" spans="4:4" x14ac:dyDescent="0.25">
      <c r="D303" s="98"/>
    </row>
    <row r="304" spans="4:4" x14ac:dyDescent="0.25">
      <c r="D304" s="98"/>
    </row>
    <row r="305" spans="4:4" x14ac:dyDescent="0.25">
      <c r="D305" s="98"/>
    </row>
    <row r="306" spans="4:4" x14ac:dyDescent="0.25">
      <c r="D306" s="98"/>
    </row>
    <row r="307" spans="4:4" x14ac:dyDescent="0.25">
      <c r="D307" s="98"/>
    </row>
    <row r="308" spans="4:4" x14ac:dyDescent="0.25">
      <c r="D308" s="98"/>
    </row>
    <row r="309" spans="4:4" x14ac:dyDescent="0.25">
      <c r="D309" s="98"/>
    </row>
    <row r="310" spans="4:4" x14ac:dyDescent="0.25">
      <c r="D310" s="98"/>
    </row>
    <row r="311" spans="4:4" x14ac:dyDescent="0.25">
      <c r="D311" s="98"/>
    </row>
    <row r="312" spans="4:4" x14ac:dyDescent="0.25">
      <c r="D312" s="98"/>
    </row>
    <row r="313" spans="4:4" x14ac:dyDescent="0.25">
      <c r="D313" s="98"/>
    </row>
    <row r="314" spans="4:4" x14ac:dyDescent="0.25">
      <c r="D314" s="98"/>
    </row>
    <row r="315" spans="4:4" x14ac:dyDescent="0.25">
      <c r="D315" s="98"/>
    </row>
    <row r="316" spans="4:4" x14ac:dyDescent="0.25">
      <c r="D316" s="98"/>
    </row>
    <row r="317" spans="4:4" x14ac:dyDescent="0.25">
      <c r="D317" s="98"/>
    </row>
    <row r="318" spans="4:4" x14ac:dyDescent="0.25">
      <c r="D318" s="98"/>
    </row>
    <row r="319" spans="4:4" x14ac:dyDescent="0.25">
      <c r="D319" s="98"/>
    </row>
    <row r="320" spans="4:4" x14ac:dyDescent="0.25">
      <c r="D320" s="98"/>
    </row>
    <row r="321" spans="4:4" x14ac:dyDescent="0.25">
      <c r="D321" s="98"/>
    </row>
    <row r="322" spans="4:4" x14ac:dyDescent="0.25">
      <c r="D322" s="98"/>
    </row>
    <row r="323" spans="4:4" x14ac:dyDescent="0.25">
      <c r="D323" s="98"/>
    </row>
    <row r="324" spans="4:4" x14ac:dyDescent="0.25">
      <c r="D324" s="98"/>
    </row>
    <row r="325" spans="4:4" x14ac:dyDescent="0.25">
      <c r="D325" s="98"/>
    </row>
    <row r="326" spans="4:4" x14ac:dyDescent="0.25">
      <c r="D326" s="98"/>
    </row>
    <row r="327" spans="4:4" x14ac:dyDescent="0.25">
      <c r="D327" s="98"/>
    </row>
    <row r="328" spans="4:4" x14ac:dyDescent="0.25">
      <c r="D328" s="98"/>
    </row>
    <row r="329" spans="4:4" x14ac:dyDescent="0.25">
      <c r="D329" s="98"/>
    </row>
    <row r="330" spans="4:4" x14ac:dyDescent="0.25">
      <c r="D330" s="98"/>
    </row>
    <row r="331" spans="4:4" x14ac:dyDescent="0.25">
      <c r="D331" s="98"/>
    </row>
    <row r="332" spans="4:4" x14ac:dyDescent="0.25">
      <c r="D332" s="98"/>
    </row>
    <row r="333" spans="4:4" x14ac:dyDescent="0.25">
      <c r="D333" s="98"/>
    </row>
    <row r="334" spans="4:4" x14ac:dyDescent="0.25">
      <c r="D334" s="98"/>
    </row>
    <row r="335" spans="4:4" x14ac:dyDescent="0.25">
      <c r="D335" s="98"/>
    </row>
    <row r="336" spans="4:4" x14ac:dyDescent="0.25">
      <c r="D336" s="98"/>
    </row>
    <row r="337" spans="4:4" x14ac:dyDescent="0.25">
      <c r="D337" s="98"/>
    </row>
    <row r="338" spans="4:4" x14ac:dyDescent="0.25">
      <c r="D338" s="98"/>
    </row>
    <row r="339" spans="4:4" x14ac:dyDescent="0.25">
      <c r="D339" s="98"/>
    </row>
    <row r="340" spans="4:4" x14ac:dyDescent="0.25">
      <c r="D340" s="98"/>
    </row>
    <row r="341" spans="4:4" x14ac:dyDescent="0.25">
      <c r="D341" s="98"/>
    </row>
    <row r="342" spans="4:4" x14ac:dyDescent="0.25">
      <c r="D342" s="98"/>
    </row>
    <row r="343" spans="4:4" x14ac:dyDescent="0.25">
      <c r="D343" s="98"/>
    </row>
    <row r="344" spans="4:4" x14ac:dyDescent="0.25">
      <c r="D344" s="98"/>
    </row>
    <row r="345" spans="4:4" x14ac:dyDescent="0.25">
      <c r="D345" s="98"/>
    </row>
    <row r="346" spans="4:4" x14ac:dyDescent="0.25">
      <c r="D346" s="98"/>
    </row>
    <row r="347" spans="4:4" x14ac:dyDescent="0.25">
      <c r="D347" s="98"/>
    </row>
    <row r="348" spans="4:4" x14ac:dyDescent="0.25">
      <c r="D348" s="98"/>
    </row>
    <row r="349" spans="4:4" x14ac:dyDescent="0.25">
      <c r="D349" s="98"/>
    </row>
    <row r="350" spans="4:4" x14ac:dyDescent="0.25">
      <c r="D350" s="98"/>
    </row>
    <row r="351" spans="4:4" x14ac:dyDescent="0.25">
      <c r="D351" s="98"/>
    </row>
    <row r="352" spans="4:4" x14ac:dyDescent="0.25">
      <c r="D352" s="98"/>
    </row>
    <row r="353" spans="4:4" x14ac:dyDescent="0.25">
      <c r="D353" s="98"/>
    </row>
    <row r="354" spans="4:4" x14ac:dyDescent="0.25">
      <c r="D354" s="98"/>
    </row>
    <row r="355" spans="4:4" x14ac:dyDescent="0.25">
      <c r="D355" s="98"/>
    </row>
    <row r="356" spans="4:4" x14ac:dyDescent="0.25">
      <c r="D356" s="98"/>
    </row>
    <row r="357" spans="4:4" x14ac:dyDescent="0.25">
      <c r="D357" s="98"/>
    </row>
    <row r="358" spans="4:4" x14ac:dyDescent="0.25">
      <c r="D358" s="98"/>
    </row>
    <row r="359" spans="4:4" x14ac:dyDescent="0.25">
      <c r="D359" s="98"/>
    </row>
    <row r="360" spans="4:4" x14ac:dyDescent="0.25">
      <c r="D360" s="98"/>
    </row>
    <row r="361" spans="4:4" x14ac:dyDescent="0.25">
      <c r="D361" s="98"/>
    </row>
    <row r="362" spans="4:4" x14ac:dyDescent="0.25">
      <c r="D362" s="98"/>
    </row>
    <row r="363" spans="4:4" x14ac:dyDescent="0.25">
      <c r="D363" s="98"/>
    </row>
    <row r="364" spans="4:4" x14ac:dyDescent="0.25">
      <c r="D364" s="98"/>
    </row>
    <row r="365" spans="4:4" x14ac:dyDescent="0.25">
      <c r="D365" s="98"/>
    </row>
    <row r="366" spans="4:4" x14ac:dyDescent="0.25">
      <c r="D366" s="98"/>
    </row>
    <row r="367" spans="4:4" x14ac:dyDescent="0.25">
      <c r="D367" s="98"/>
    </row>
    <row r="368" spans="4:4" x14ac:dyDescent="0.25">
      <c r="D368" s="98"/>
    </row>
    <row r="369" spans="4:4" x14ac:dyDescent="0.25">
      <c r="D369" s="98"/>
    </row>
    <row r="370" spans="4:4" x14ac:dyDescent="0.25">
      <c r="D370" s="98"/>
    </row>
    <row r="371" spans="4:4" x14ac:dyDescent="0.25">
      <c r="D371" s="98"/>
    </row>
    <row r="372" spans="4:4" x14ac:dyDescent="0.25">
      <c r="D372" s="98"/>
    </row>
    <row r="373" spans="4:4" x14ac:dyDescent="0.25">
      <c r="D373" s="98"/>
    </row>
    <row r="374" spans="4:4" x14ac:dyDescent="0.25">
      <c r="D374" s="98"/>
    </row>
    <row r="375" spans="4:4" x14ac:dyDescent="0.25">
      <c r="D375" s="98"/>
    </row>
    <row r="376" spans="4:4" x14ac:dyDescent="0.25">
      <c r="D376" s="98"/>
    </row>
    <row r="377" spans="4:4" x14ac:dyDescent="0.25">
      <c r="D377" s="98"/>
    </row>
    <row r="378" spans="4:4" x14ac:dyDescent="0.25">
      <c r="D378" s="98"/>
    </row>
    <row r="379" spans="4:4" x14ac:dyDescent="0.25">
      <c r="D379" s="98"/>
    </row>
    <row r="380" spans="4:4" x14ac:dyDescent="0.25">
      <c r="D380" s="98"/>
    </row>
    <row r="381" spans="4:4" x14ac:dyDescent="0.25">
      <c r="D381" s="98"/>
    </row>
    <row r="382" spans="4:4" x14ac:dyDescent="0.25">
      <c r="D382" s="98"/>
    </row>
    <row r="383" spans="4:4" x14ac:dyDescent="0.25">
      <c r="D383" s="98"/>
    </row>
    <row r="384" spans="4:4" x14ac:dyDescent="0.25">
      <c r="D384" s="98"/>
    </row>
    <row r="385" spans="4:4" x14ac:dyDescent="0.25">
      <c r="D385" s="98"/>
    </row>
    <row r="386" spans="4:4" x14ac:dyDescent="0.25">
      <c r="D386" s="98"/>
    </row>
    <row r="387" spans="4:4" x14ac:dyDescent="0.25">
      <c r="D387" s="98"/>
    </row>
    <row r="388" spans="4:4" x14ac:dyDescent="0.25">
      <c r="D388" s="98"/>
    </row>
    <row r="389" spans="4:4" x14ac:dyDescent="0.25">
      <c r="D389" s="98"/>
    </row>
    <row r="390" spans="4:4" x14ac:dyDescent="0.25">
      <c r="D390" s="98"/>
    </row>
    <row r="391" spans="4:4" x14ac:dyDescent="0.25">
      <c r="D391" s="98"/>
    </row>
    <row r="392" spans="4:4" x14ac:dyDescent="0.25">
      <c r="D392" s="98"/>
    </row>
    <row r="393" spans="4:4" x14ac:dyDescent="0.25">
      <c r="D393" s="98"/>
    </row>
    <row r="394" spans="4:4" x14ac:dyDescent="0.25">
      <c r="D394" s="98"/>
    </row>
    <row r="395" spans="4:4" x14ac:dyDescent="0.25">
      <c r="D395" s="98"/>
    </row>
    <row r="396" spans="4:4" x14ac:dyDescent="0.25">
      <c r="D396" s="98"/>
    </row>
    <row r="397" spans="4:4" x14ac:dyDescent="0.25">
      <c r="D397" s="98"/>
    </row>
    <row r="398" spans="4:4" x14ac:dyDescent="0.25">
      <c r="D398" s="98"/>
    </row>
    <row r="399" spans="4:4" x14ac:dyDescent="0.25">
      <c r="D399" s="98"/>
    </row>
    <row r="400" spans="4:4" x14ac:dyDescent="0.25">
      <c r="D400" s="98"/>
    </row>
    <row r="401" spans="4:4" x14ac:dyDescent="0.25">
      <c r="D401" s="98"/>
    </row>
    <row r="402" spans="4:4" x14ac:dyDescent="0.25">
      <c r="D402" s="98"/>
    </row>
    <row r="403" spans="4:4" x14ac:dyDescent="0.25">
      <c r="D403" s="98"/>
    </row>
    <row r="404" spans="4:4" x14ac:dyDescent="0.25">
      <c r="D404" s="98"/>
    </row>
    <row r="405" spans="4:4" x14ac:dyDescent="0.25">
      <c r="D405" s="98"/>
    </row>
    <row r="406" spans="4:4" x14ac:dyDescent="0.25">
      <c r="D406" s="98"/>
    </row>
    <row r="407" spans="4:4" x14ac:dyDescent="0.25">
      <c r="D407" s="98"/>
    </row>
    <row r="408" spans="4:4" x14ac:dyDescent="0.25">
      <c r="D408" s="98"/>
    </row>
    <row r="409" spans="4:4" x14ac:dyDescent="0.25">
      <c r="D409" s="98"/>
    </row>
    <row r="410" spans="4:4" x14ac:dyDescent="0.25">
      <c r="D410" s="98"/>
    </row>
    <row r="411" spans="4:4" x14ac:dyDescent="0.25">
      <c r="D411" s="98"/>
    </row>
    <row r="412" spans="4:4" x14ac:dyDescent="0.25">
      <c r="D412" s="98"/>
    </row>
    <row r="413" spans="4:4" x14ac:dyDescent="0.25">
      <c r="D413" s="98"/>
    </row>
    <row r="414" spans="4:4" x14ac:dyDescent="0.25">
      <c r="D414" s="98"/>
    </row>
    <row r="415" spans="4:4" x14ac:dyDescent="0.25">
      <c r="D415" s="98"/>
    </row>
    <row r="416" spans="4:4" x14ac:dyDescent="0.25">
      <c r="D416" s="98"/>
    </row>
    <row r="417" spans="4:4" x14ac:dyDescent="0.25">
      <c r="D417" s="98"/>
    </row>
    <row r="418" spans="4:4" x14ac:dyDescent="0.25">
      <c r="D418" s="98"/>
    </row>
    <row r="419" spans="4:4" x14ac:dyDescent="0.25">
      <c r="D419" s="98"/>
    </row>
    <row r="420" spans="4:4" x14ac:dyDescent="0.25">
      <c r="D420" s="98"/>
    </row>
    <row r="421" spans="4:4" x14ac:dyDescent="0.25">
      <c r="D421" s="98"/>
    </row>
    <row r="422" spans="4:4" x14ac:dyDescent="0.25">
      <c r="D422" s="98"/>
    </row>
    <row r="423" spans="4:4" x14ac:dyDescent="0.25">
      <c r="D423" s="98"/>
    </row>
    <row r="424" spans="4:4" x14ac:dyDescent="0.25">
      <c r="D424" s="98"/>
    </row>
    <row r="425" spans="4:4" x14ac:dyDescent="0.25">
      <c r="D425" s="98"/>
    </row>
    <row r="426" spans="4:4" x14ac:dyDescent="0.25">
      <c r="D426" s="98"/>
    </row>
    <row r="427" spans="4:4" x14ac:dyDescent="0.25">
      <c r="D427" s="98"/>
    </row>
    <row r="428" spans="4:4" x14ac:dyDescent="0.25">
      <c r="D428" s="98"/>
    </row>
    <row r="429" spans="4:4" x14ac:dyDescent="0.25">
      <c r="D429" s="98"/>
    </row>
    <row r="430" spans="4:4" x14ac:dyDescent="0.25">
      <c r="D430" s="98"/>
    </row>
    <row r="431" spans="4:4" x14ac:dyDescent="0.25">
      <c r="D431" s="98"/>
    </row>
    <row r="432" spans="4:4" x14ac:dyDescent="0.25">
      <c r="D432" s="98"/>
    </row>
    <row r="433" spans="4:4" x14ac:dyDescent="0.25">
      <c r="D433" s="98"/>
    </row>
    <row r="434" spans="4:4" x14ac:dyDescent="0.25">
      <c r="D434" s="98"/>
    </row>
    <row r="435" spans="4:4" x14ac:dyDescent="0.25">
      <c r="D435" s="98"/>
    </row>
    <row r="436" spans="4:4" x14ac:dyDescent="0.25">
      <c r="D436" s="98"/>
    </row>
    <row r="437" spans="4:4" x14ac:dyDescent="0.25">
      <c r="D437" s="98"/>
    </row>
    <row r="438" spans="4:4" x14ac:dyDescent="0.25">
      <c r="D438" s="98"/>
    </row>
    <row r="439" spans="4:4" x14ac:dyDescent="0.25">
      <c r="D439" s="98"/>
    </row>
    <row r="440" spans="4:4" x14ac:dyDescent="0.25">
      <c r="D440" s="98"/>
    </row>
    <row r="441" spans="4:4" x14ac:dyDescent="0.25">
      <c r="D441" s="98"/>
    </row>
    <row r="442" spans="4:4" x14ac:dyDescent="0.25">
      <c r="D442" s="98"/>
    </row>
    <row r="443" spans="4:4" x14ac:dyDescent="0.25">
      <c r="D443" s="98"/>
    </row>
    <row r="444" spans="4:4" x14ac:dyDescent="0.25">
      <c r="D444" s="98"/>
    </row>
    <row r="445" spans="4:4" x14ac:dyDescent="0.25">
      <c r="D445" s="98"/>
    </row>
    <row r="446" spans="4:4" x14ac:dyDescent="0.25">
      <c r="D446" s="98"/>
    </row>
    <row r="447" spans="4:4" x14ac:dyDescent="0.25">
      <c r="D447" s="98"/>
    </row>
    <row r="448" spans="4:4" x14ac:dyDescent="0.25">
      <c r="D448" s="98"/>
    </row>
    <row r="449" spans="4:4" x14ac:dyDescent="0.25">
      <c r="D449" s="98"/>
    </row>
    <row r="450" spans="4:4" x14ac:dyDescent="0.25">
      <c r="D450" s="98"/>
    </row>
    <row r="451" spans="4:4" x14ac:dyDescent="0.25">
      <c r="D451" s="98"/>
    </row>
    <row r="452" spans="4:4" x14ac:dyDescent="0.25">
      <c r="D452" s="98"/>
    </row>
    <row r="453" spans="4:4" x14ac:dyDescent="0.25">
      <c r="D453" s="98"/>
    </row>
    <row r="454" spans="4:4" x14ac:dyDescent="0.25">
      <c r="D454" s="98"/>
    </row>
    <row r="455" spans="4:4" x14ac:dyDescent="0.25">
      <c r="D455" s="98"/>
    </row>
    <row r="456" spans="4:4" x14ac:dyDescent="0.25">
      <c r="D456" s="98"/>
    </row>
    <row r="457" spans="4:4" x14ac:dyDescent="0.25">
      <c r="D457" s="98"/>
    </row>
    <row r="458" spans="4:4" x14ac:dyDescent="0.25">
      <c r="D458" s="98"/>
    </row>
    <row r="459" spans="4:4" x14ac:dyDescent="0.25">
      <c r="D459" s="98"/>
    </row>
    <row r="460" spans="4:4" x14ac:dyDescent="0.25">
      <c r="D460" s="98"/>
    </row>
    <row r="461" spans="4:4" x14ac:dyDescent="0.25">
      <c r="D461" s="98"/>
    </row>
    <row r="462" spans="4:4" x14ac:dyDescent="0.25">
      <c r="D462" s="98"/>
    </row>
    <row r="463" spans="4:4" x14ac:dyDescent="0.25">
      <c r="D463" s="98"/>
    </row>
    <row r="464" spans="4:4" x14ac:dyDescent="0.25">
      <c r="D464" s="98"/>
    </row>
    <row r="465" spans="4:4" x14ac:dyDescent="0.25">
      <c r="D465" s="98"/>
    </row>
    <row r="466" spans="4:4" x14ac:dyDescent="0.25">
      <c r="D466" s="98"/>
    </row>
    <row r="467" spans="4:4" x14ac:dyDescent="0.25">
      <c r="D467" s="98"/>
    </row>
    <row r="468" spans="4:4" x14ac:dyDescent="0.25">
      <c r="D468" s="98"/>
    </row>
    <row r="469" spans="4:4" x14ac:dyDescent="0.25">
      <c r="D469" s="98"/>
    </row>
    <row r="470" spans="4:4" x14ac:dyDescent="0.25">
      <c r="D470" s="98"/>
    </row>
    <row r="471" spans="4:4" x14ac:dyDescent="0.25">
      <c r="D471" s="98"/>
    </row>
    <row r="472" spans="4:4" x14ac:dyDescent="0.25">
      <c r="D472" s="98"/>
    </row>
    <row r="473" spans="4:4" x14ac:dyDescent="0.25">
      <c r="D473" s="98"/>
    </row>
    <row r="474" spans="4:4" x14ac:dyDescent="0.25">
      <c r="D474" s="98"/>
    </row>
    <row r="475" spans="4:4" x14ac:dyDescent="0.25">
      <c r="D475" s="98"/>
    </row>
    <row r="476" spans="4:4" x14ac:dyDescent="0.25">
      <c r="D476" s="98"/>
    </row>
    <row r="477" spans="4:4" x14ac:dyDescent="0.25">
      <c r="D477" s="98"/>
    </row>
    <row r="478" spans="4:4" x14ac:dyDescent="0.25">
      <c r="D478" s="98"/>
    </row>
    <row r="479" spans="4:4" x14ac:dyDescent="0.25">
      <c r="D479" s="98"/>
    </row>
    <row r="480" spans="4:4" x14ac:dyDescent="0.25">
      <c r="D480" s="98"/>
    </row>
    <row r="481" spans="4:4" x14ac:dyDescent="0.25">
      <c r="D481" s="98"/>
    </row>
    <row r="482" spans="4:4" x14ac:dyDescent="0.25">
      <c r="D482" s="98"/>
    </row>
    <row r="483" spans="4:4" x14ac:dyDescent="0.25">
      <c r="D483" s="98"/>
    </row>
    <row r="484" spans="4:4" x14ac:dyDescent="0.25">
      <c r="D484" s="98"/>
    </row>
    <row r="485" spans="4:4" x14ac:dyDescent="0.25">
      <c r="D485" s="98"/>
    </row>
    <row r="486" spans="4:4" x14ac:dyDescent="0.25">
      <c r="D486" s="98"/>
    </row>
    <row r="487" spans="4:4" x14ac:dyDescent="0.25">
      <c r="D487" s="98"/>
    </row>
    <row r="488" spans="4:4" x14ac:dyDescent="0.25">
      <c r="D488" s="98"/>
    </row>
    <row r="489" spans="4:4" x14ac:dyDescent="0.25">
      <c r="D489" s="98"/>
    </row>
    <row r="490" spans="4:4" x14ac:dyDescent="0.25">
      <c r="D490" s="98"/>
    </row>
    <row r="491" spans="4:4" x14ac:dyDescent="0.25">
      <c r="D491" s="98"/>
    </row>
    <row r="492" spans="4:4" x14ac:dyDescent="0.25">
      <c r="D492" s="98"/>
    </row>
    <row r="493" spans="4:4" x14ac:dyDescent="0.25">
      <c r="D493" s="98"/>
    </row>
    <row r="494" spans="4:4" x14ac:dyDescent="0.25">
      <c r="D494" s="98"/>
    </row>
    <row r="495" spans="4:4" x14ac:dyDescent="0.25">
      <c r="D495" s="98"/>
    </row>
    <row r="496" spans="4:4" x14ac:dyDescent="0.25">
      <c r="D496" s="98"/>
    </row>
    <row r="497" spans="4:4" x14ac:dyDescent="0.25">
      <c r="D497" s="98"/>
    </row>
    <row r="498" spans="4:4" x14ac:dyDescent="0.25">
      <c r="D498" s="98"/>
    </row>
    <row r="499" spans="4:4" x14ac:dyDescent="0.25">
      <c r="D499" s="98"/>
    </row>
    <row r="500" spans="4:4" x14ac:dyDescent="0.25">
      <c r="D500" s="98"/>
    </row>
    <row r="501" spans="4:4" x14ac:dyDescent="0.25">
      <c r="D501" s="98"/>
    </row>
    <row r="502" spans="4:4" x14ac:dyDescent="0.25">
      <c r="D502" s="98"/>
    </row>
    <row r="503" spans="4:4" x14ac:dyDescent="0.25">
      <c r="D503" s="98"/>
    </row>
    <row r="504" spans="4:4" x14ac:dyDescent="0.25">
      <c r="D504" s="98"/>
    </row>
    <row r="505" spans="4:4" x14ac:dyDescent="0.25">
      <c r="D505" s="98"/>
    </row>
    <row r="506" spans="4:4" x14ac:dyDescent="0.25">
      <c r="D506" s="98"/>
    </row>
    <row r="507" spans="4:4" x14ac:dyDescent="0.25">
      <c r="D507" s="98"/>
    </row>
    <row r="508" spans="4:4" x14ac:dyDescent="0.25">
      <c r="D508" s="98"/>
    </row>
    <row r="509" spans="4:4" x14ac:dyDescent="0.25">
      <c r="D509" s="98"/>
    </row>
    <row r="510" spans="4:4" x14ac:dyDescent="0.25">
      <c r="D510" s="98"/>
    </row>
    <row r="511" spans="4:4" x14ac:dyDescent="0.25">
      <c r="D511" s="98"/>
    </row>
    <row r="512" spans="4:4" x14ac:dyDescent="0.25">
      <c r="D512" s="98"/>
    </row>
    <row r="513" spans="4:4" x14ac:dyDescent="0.25">
      <c r="D513" s="98"/>
    </row>
    <row r="514" spans="4:4" x14ac:dyDescent="0.25">
      <c r="D514" s="98"/>
    </row>
    <row r="515" spans="4:4" x14ac:dyDescent="0.25">
      <c r="D515" s="98"/>
    </row>
    <row r="516" spans="4:4" x14ac:dyDescent="0.25">
      <c r="D516" s="98"/>
    </row>
    <row r="517" spans="4:4" x14ac:dyDescent="0.25">
      <c r="D517" s="98"/>
    </row>
    <row r="518" spans="4:4" x14ac:dyDescent="0.25">
      <c r="D518" s="98"/>
    </row>
    <row r="519" spans="4:4" x14ac:dyDescent="0.25">
      <c r="D519" s="98"/>
    </row>
    <row r="520" spans="4:4" x14ac:dyDescent="0.25">
      <c r="D520" s="98"/>
    </row>
    <row r="521" spans="4:4" x14ac:dyDescent="0.25">
      <c r="D521" s="98"/>
    </row>
    <row r="522" spans="4:4" x14ac:dyDescent="0.25">
      <c r="D522" s="98"/>
    </row>
    <row r="523" spans="4:4" x14ac:dyDescent="0.25">
      <c r="D523" s="98"/>
    </row>
    <row r="524" spans="4:4" x14ac:dyDescent="0.25">
      <c r="D524" s="98"/>
    </row>
    <row r="525" spans="4:4" x14ac:dyDescent="0.25">
      <c r="D525" s="98"/>
    </row>
    <row r="526" spans="4:4" x14ac:dyDescent="0.25">
      <c r="D526" s="98"/>
    </row>
    <row r="527" spans="4:4" x14ac:dyDescent="0.25">
      <c r="D527" s="98"/>
    </row>
    <row r="528" spans="4:4" x14ac:dyDescent="0.25">
      <c r="D528" s="98"/>
    </row>
    <row r="529" spans="4:4" x14ac:dyDescent="0.25">
      <c r="D529" s="98"/>
    </row>
    <row r="530" spans="4:4" x14ac:dyDescent="0.25">
      <c r="D530" s="98"/>
    </row>
    <row r="531" spans="4:4" x14ac:dyDescent="0.25">
      <c r="D531" s="98"/>
    </row>
    <row r="532" spans="4:4" x14ac:dyDescent="0.25">
      <c r="D532" s="98"/>
    </row>
    <row r="533" spans="4:4" x14ac:dyDescent="0.25">
      <c r="D533" s="98"/>
    </row>
    <row r="534" spans="4:4" x14ac:dyDescent="0.25">
      <c r="D534" s="98"/>
    </row>
    <row r="535" spans="4:4" x14ac:dyDescent="0.25">
      <c r="D535" s="98"/>
    </row>
    <row r="536" spans="4:4" x14ac:dyDescent="0.25">
      <c r="D536" s="98"/>
    </row>
    <row r="537" spans="4:4" x14ac:dyDescent="0.25">
      <c r="D537" s="98"/>
    </row>
    <row r="538" spans="4:4" x14ac:dyDescent="0.25">
      <c r="D538" s="98"/>
    </row>
    <row r="539" spans="4:4" x14ac:dyDescent="0.25">
      <c r="D539" s="98"/>
    </row>
    <row r="540" spans="4:4" x14ac:dyDescent="0.25">
      <c r="D540" s="98"/>
    </row>
    <row r="541" spans="4:4" x14ac:dyDescent="0.25">
      <c r="D541" s="98"/>
    </row>
    <row r="542" spans="4:4" x14ac:dyDescent="0.25">
      <c r="D542" s="98"/>
    </row>
    <row r="543" spans="4:4" x14ac:dyDescent="0.25">
      <c r="D543" s="98"/>
    </row>
    <row r="544" spans="4:4" x14ac:dyDescent="0.25">
      <c r="D544" s="98"/>
    </row>
    <row r="545" spans="4:4" x14ac:dyDescent="0.25">
      <c r="D545" s="98"/>
    </row>
    <row r="546" spans="4:4" x14ac:dyDescent="0.25">
      <c r="D546" s="98"/>
    </row>
    <row r="547" spans="4:4" x14ac:dyDescent="0.25">
      <c r="D547" s="98"/>
    </row>
    <row r="548" spans="4:4" x14ac:dyDescent="0.25">
      <c r="D548" s="98"/>
    </row>
    <row r="549" spans="4:4" x14ac:dyDescent="0.25">
      <c r="D549" s="98"/>
    </row>
    <row r="550" spans="4:4" x14ac:dyDescent="0.25">
      <c r="D550" s="98"/>
    </row>
    <row r="551" spans="4:4" x14ac:dyDescent="0.25">
      <c r="D551" s="98"/>
    </row>
    <row r="552" spans="4:4" x14ac:dyDescent="0.25">
      <c r="D552" s="98"/>
    </row>
    <row r="553" spans="4:4" x14ac:dyDescent="0.25">
      <c r="D553" s="98"/>
    </row>
    <row r="554" spans="4:4" x14ac:dyDescent="0.25">
      <c r="D554" s="98"/>
    </row>
    <row r="555" spans="4:4" x14ac:dyDescent="0.25">
      <c r="D555" s="98"/>
    </row>
    <row r="556" spans="4:4" x14ac:dyDescent="0.25">
      <c r="D556" s="98"/>
    </row>
    <row r="557" spans="4:4" x14ac:dyDescent="0.25">
      <c r="D557" s="98"/>
    </row>
    <row r="558" spans="4:4" x14ac:dyDescent="0.25">
      <c r="D558" s="98"/>
    </row>
    <row r="559" spans="4:4" x14ac:dyDescent="0.25">
      <c r="D559" s="98"/>
    </row>
    <row r="560" spans="4:4" x14ac:dyDescent="0.25">
      <c r="D560" s="98"/>
    </row>
    <row r="561" spans="4:4" x14ac:dyDescent="0.25">
      <c r="D561" s="98"/>
    </row>
    <row r="562" spans="4:4" x14ac:dyDescent="0.25">
      <c r="D562" s="98"/>
    </row>
    <row r="563" spans="4:4" x14ac:dyDescent="0.25">
      <c r="D563" s="98"/>
    </row>
    <row r="564" spans="4:4" x14ac:dyDescent="0.25">
      <c r="D564" s="98"/>
    </row>
    <row r="565" spans="4:4" x14ac:dyDescent="0.25">
      <c r="D565" s="98"/>
    </row>
    <row r="566" spans="4:4" x14ac:dyDescent="0.25">
      <c r="D566" s="98"/>
    </row>
    <row r="567" spans="4:4" x14ac:dyDescent="0.25">
      <c r="D567" s="98"/>
    </row>
    <row r="568" spans="4:4" x14ac:dyDescent="0.25">
      <c r="D568" s="98"/>
    </row>
    <row r="569" spans="4:4" x14ac:dyDescent="0.25">
      <c r="D569" s="98"/>
    </row>
    <row r="570" spans="4:4" x14ac:dyDescent="0.25">
      <c r="D570" s="98"/>
    </row>
    <row r="571" spans="4:4" x14ac:dyDescent="0.25">
      <c r="D571" s="98"/>
    </row>
    <row r="572" spans="4:4" x14ac:dyDescent="0.25">
      <c r="D572" s="98"/>
    </row>
    <row r="573" spans="4:4" x14ac:dyDescent="0.25">
      <c r="D573" s="98"/>
    </row>
    <row r="574" spans="4:4" x14ac:dyDescent="0.25">
      <c r="D574" s="98"/>
    </row>
    <row r="575" spans="4:4" x14ac:dyDescent="0.25">
      <c r="D575" s="98"/>
    </row>
    <row r="576" spans="4:4" x14ac:dyDescent="0.25">
      <c r="D576" s="98"/>
    </row>
    <row r="577" spans="4:4" x14ac:dyDescent="0.25">
      <c r="D577" s="98"/>
    </row>
    <row r="578" spans="4:4" x14ac:dyDescent="0.25">
      <c r="D578" s="98"/>
    </row>
    <row r="579" spans="4:4" x14ac:dyDescent="0.25">
      <c r="D579" s="98"/>
    </row>
    <row r="580" spans="4:4" x14ac:dyDescent="0.25">
      <c r="D580" s="98"/>
    </row>
    <row r="581" spans="4:4" x14ac:dyDescent="0.25">
      <c r="D581" s="98"/>
    </row>
    <row r="582" spans="4:4" x14ac:dyDescent="0.25">
      <c r="D582" s="98"/>
    </row>
    <row r="583" spans="4:4" x14ac:dyDescent="0.25">
      <c r="D583" s="98"/>
    </row>
    <row r="584" spans="4:4" x14ac:dyDescent="0.25">
      <c r="D584" s="98"/>
    </row>
    <row r="585" spans="4:4" x14ac:dyDescent="0.25">
      <c r="D585" s="98"/>
    </row>
    <row r="586" spans="4:4" x14ac:dyDescent="0.25">
      <c r="D586" s="98"/>
    </row>
    <row r="587" spans="4:4" x14ac:dyDescent="0.25">
      <c r="D587" s="98"/>
    </row>
    <row r="588" spans="4:4" x14ac:dyDescent="0.25">
      <c r="D588" s="98"/>
    </row>
    <row r="589" spans="4:4" x14ac:dyDescent="0.25">
      <c r="D589" s="98"/>
    </row>
    <row r="590" spans="4:4" x14ac:dyDescent="0.25">
      <c r="D590" s="98"/>
    </row>
    <row r="591" spans="4:4" x14ac:dyDescent="0.25">
      <c r="D591" s="98"/>
    </row>
    <row r="592" spans="4:4" x14ac:dyDescent="0.25">
      <c r="D592" s="98"/>
    </row>
    <row r="593" spans="4:4" x14ac:dyDescent="0.25">
      <c r="D593" s="98"/>
    </row>
    <row r="594" spans="4:4" x14ac:dyDescent="0.25">
      <c r="D594" s="98"/>
    </row>
    <row r="595" spans="4:4" x14ac:dyDescent="0.25">
      <c r="D595" s="98"/>
    </row>
    <row r="596" spans="4:4" x14ac:dyDescent="0.25">
      <c r="D596" s="98"/>
    </row>
    <row r="597" spans="4:4" x14ac:dyDescent="0.25">
      <c r="D597" s="98"/>
    </row>
    <row r="598" spans="4:4" x14ac:dyDescent="0.25">
      <c r="D598" s="98"/>
    </row>
    <row r="599" spans="4:4" x14ac:dyDescent="0.25">
      <c r="D599" s="98"/>
    </row>
    <row r="600" spans="4:4" x14ac:dyDescent="0.25">
      <c r="D600" s="98"/>
    </row>
    <row r="601" spans="4:4" x14ac:dyDescent="0.25">
      <c r="D601" s="98"/>
    </row>
    <row r="602" spans="4:4" x14ac:dyDescent="0.25">
      <c r="D602" s="98"/>
    </row>
    <row r="603" spans="4:4" x14ac:dyDescent="0.25">
      <c r="D603" s="98"/>
    </row>
    <row r="604" spans="4:4" x14ac:dyDescent="0.25">
      <c r="D604" s="98"/>
    </row>
    <row r="605" spans="4:4" x14ac:dyDescent="0.25">
      <c r="D605" s="98"/>
    </row>
    <row r="606" spans="4:4" x14ac:dyDescent="0.25">
      <c r="D606" s="98"/>
    </row>
    <row r="607" spans="4:4" x14ac:dyDescent="0.25">
      <c r="D607" s="98"/>
    </row>
    <row r="608" spans="4:4" x14ac:dyDescent="0.25">
      <c r="D608" s="98"/>
    </row>
    <row r="609" spans="4:4" x14ac:dyDescent="0.25">
      <c r="D609" s="98"/>
    </row>
    <row r="610" spans="4:4" x14ac:dyDescent="0.25">
      <c r="D610" s="98"/>
    </row>
    <row r="611" spans="4:4" x14ac:dyDescent="0.25">
      <c r="D611" s="98"/>
    </row>
    <row r="612" spans="4:4" x14ac:dyDescent="0.25">
      <c r="D612" s="98"/>
    </row>
    <row r="613" spans="4:4" x14ac:dyDescent="0.25">
      <c r="D613" s="98"/>
    </row>
    <row r="614" spans="4:4" x14ac:dyDescent="0.25">
      <c r="D614" s="98"/>
    </row>
    <row r="615" spans="4:4" x14ac:dyDescent="0.25">
      <c r="D615" s="98"/>
    </row>
    <row r="616" spans="4:4" x14ac:dyDescent="0.25">
      <c r="D616" s="98"/>
    </row>
    <row r="617" spans="4:4" x14ac:dyDescent="0.25">
      <c r="D617" s="98"/>
    </row>
    <row r="618" spans="4:4" x14ac:dyDescent="0.25">
      <c r="D618" s="98"/>
    </row>
    <row r="619" spans="4:4" x14ac:dyDescent="0.25">
      <c r="D619" s="98"/>
    </row>
    <row r="620" spans="4:4" x14ac:dyDescent="0.25">
      <c r="D620" s="98"/>
    </row>
    <row r="621" spans="4:4" x14ac:dyDescent="0.25">
      <c r="D621" s="98"/>
    </row>
    <row r="622" spans="4:4" x14ac:dyDescent="0.25">
      <c r="D622" s="98"/>
    </row>
    <row r="623" spans="4:4" x14ac:dyDescent="0.25">
      <c r="D623" s="98"/>
    </row>
    <row r="624" spans="4:4" x14ac:dyDescent="0.25">
      <c r="D624" s="98"/>
    </row>
    <row r="625" spans="4:4" x14ac:dyDescent="0.25">
      <c r="D625" s="98"/>
    </row>
    <row r="626" spans="4:4" x14ac:dyDescent="0.25">
      <c r="D626" s="98"/>
    </row>
    <row r="627" spans="4:4" x14ac:dyDescent="0.25">
      <c r="D627" s="98"/>
    </row>
    <row r="628" spans="4:4" x14ac:dyDescent="0.25">
      <c r="D628" s="98"/>
    </row>
    <row r="629" spans="4:4" x14ac:dyDescent="0.25">
      <c r="D629" s="98"/>
    </row>
    <row r="630" spans="4:4" x14ac:dyDescent="0.25">
      <c r="D630" s="98"/>
    </row>
    <row r="631" spans="4:4" x14ac:dyDescent="0.25">
      <c r="D631" s="98"/>
    </row>
    <row r="632" spans="4:4" x14ac:dyDescent="0.25">
      <c r="D632" s="98"/>
    </row>
    <row r="633" spans="4:4" x14ac:dyDescent="0.25">
      <c r="D633" s="98"/>
    </row>
    <row r="634" spans="4:4" x14ac:dyDescent="0.25">
      <c r="D634" s="98"/>
    </row>
    <row r="635" spans="4:4" x14ac:dyDescent="0.25">
      <c r="D635" s="98"/>
    </row>
    <row r="636" spans="4:4" x14ac:dyDescent="0.25">
      <c r="D636" s="98"/>
    </row>
    <row r="637" spans="4:4" x14ac:dyDescent="0.25">
      <c r="D637" s="98"/>
    </row>
    <row r="638" spans="4:4" x14ac:dyDescent="0.25">
      <c r="D638" s="98"/>
    </row>
    <row r="639" spans="4:4" x14ac:dyDescent="0.25">
      <c r="D639" s="98"/>
    </row>
    <row r="640" spans="4:4" x14ac:dyDescent="0.25">
      <c r="D640" s="98"/>
    </row>
    <row r="641" spans="4:4" x14ac:dyDescent="0.25">
      <c r="D641" s="98"/>
    </row>
    <row r="642" spans="4:4" x14ac:dyDescent="0.25">
      <c r="D642" s="98"/>
    </row>
    <row r="643" spans="4:4" x14ac:dyDescent="0.25">
      <c r="D643" s="98"/>
    </row>
    <row r="644" spans="4:4" x14ac:dyDescent="0.25">
      <c r="D644" s="98"/>
    </row>
    <row r="645" spans="4:4" x14ac:dyDescent="0.25">
      <c r="D645" s="98"/>
    </row>
    <row r="646" spans="4:4" x14ac:dyDescent="0.25">
      <c r="D646" s="98"/>
    </row>
    <row r="647" spans="4:4" x14ac:dyDescent="0.25">
      <c r="D647" s="98"/>
    </row>
    <row r="648" spans="4:4" x14ac:dyDescent="0.25">
      <c r="D648" s="98"/>
    </row>
    <row r="649" spans="4:4" x14ac:dyDescent="0.25">
      <c r="D649" s="98"/>
    </row>
    <row r="650" spans="4:4" x14ac:dyDescent="0.25">
      <c r="D650" s="98"/>
    </row>
    <row r="651" spans="4:4" x14ac:dyDescent="0.25">
      <c r="D651" s="98"/>
    </row>
    <row r="652" spans="4:4" x14ac:dyDescent="0.25">
      <c r="D652" s="98"/>
    </row>
    <row r="653" spans="4:4" x14ac:dyDescent="0.25">
      <c r="D653" s="98"/>
    </row>
    <row r="654" spans="4:4" x14ac:dyDescent="0.25">
      <c r="D654" s="98"/>
    </row>
    <row r="655" spans="4:4" x14ac:dyDescent="0.25">
      <c r="D655" s="98"/>
    </row>
    <row r="656" spans="4:4" x14ac:dyDescent="0.25">
      <c r="D656" s="98"/>
    </row>
    <row r="657" spans="4:4" x14ac:dyDescent="0.25">
      <c r="D657" s="98"/>
    </row>
    <row r="658" spans="4:4" x14ac:dyDescent="0.25">
      <c r="D658" s="98"/>
    </row>
    <row r="659" spans="4:4" x14ac:dyDescent="0.25">
      <c r="D659" s="98"/>
    </row>
    <row r="660" spans="4:4" x14ac:dyDescent="0.25">
      <c r="D660" s="98"/>
    </row>
    <row r="661" spans="4:4" x14ac:dyDescent="0.25">
      <c r="D661" s="98"/>
    </row>
    <row r="662" spans="4:4" x14ac:dyDescent="0.25">
      <c r="D662" s="98"/>
    </row>
    <row r="663" spans="4:4" x14ac:dyDescent="0.25">
      <c r="D663" s="98"/>
    </row>
    <row r="664" spans="4:4" x14ac:dyDescent="0.25">
      <c r="D664" s="98"/>
    </row>
    <row r="665" spans="4:4" x14ac:dyDescent="0.25">
      <c r="D665" s="98"/>
    </row>
    <row r="666" spans="4:4" x14ac:dyDescent="0.25">
      <c r="D666" s="98"/>
    </row>
    <row r="667" spans="4:4" x14ac:dyDescent="0.25">
      <c r="D667" s="98"/>
    </row>
    <row r="668" spans="4:4" x14ac:dyDescent="0.25">
      <c r="D668" s="98"/>
    </row>
    <row r="669" spans="4:4" x14ac:dyDescent="0.25">
      <c r="D669" s="98"/>
    </row>
    <row r="670" spans="4:4" x14ac:dyDescent="0.25">
      <c r="D670" s="98"/>
    </row>
    <row r="671" spans="4:4" x14ac:dyDescent="0.25">
      <c r="D671" s="98"/>
    </row>
    <row r="672" spans="4:4" x14ac:dyDescent="0.25">
      <c r="D672" s="98"/>
    </row>
    <row r="673" spans="4:4" x14ac:dyDescent="0.25">
      <c r="D673" s="98"/>
    </row>
    <row r="674" spans="4:4" x14ac:dyDescent="0.25">
      <c r="D674" s="98"/>
    </row>
    <row r="675" spans="4:4" x14ac:dyDescent="0.25">
      <c r="D675" s="98"/>
    </row>
    <row r="676" spans="4:4" x14ac:dyDescent="0.25">
      <c r="D676" s="98"/>
    </row>
    <row r="677" spans="4:4" x14ac:dyDescent="0.25">
      <c r="D677" s="98"/>
    </row>
    <row r="678" spans="4:4" x14ac:dyDescent="0.25">
      <c r="D678" s="98"/>
    </row>
    <row r="679" spans="4:4" x14ac:dyDescent="0.25">
      <c r="D679" s="98"/>
    </row>
    <row r="680" spans="4:4" x14ac:dyDescent="0.25">
      <c r="D680" s="98"/>
    </row>
    <row r="681" spans="4:4" x14ac:dyDescent="0.25">
      <c r="D681" s="98"/>
    </row>
    <row r="682" spans="4:4" x14ac:dyDescent="0.25">
      <c r="D682" s="98"/>
    </row>
    <row r="683" spans="4:4" x14ac:dyDescent="0.25">
      <c r="D683" s="98"/>
    </row>
    <row r="684" spans="4:4" x14ac:dyDescent="0.25">
      <c r="D684" s="98"/>
    </row>
    <row r="685" spans="4:4" x14ac:dyDescent="0.25">
      <c r="D685" s="98"/>
    </row>
    <row r="686" spans="4:4" x14ac:dyDescent="0.25">
      <c r="D686" s="98"/>
    </row>
    <row r="687" spans="4:4" x14ac:dyDescent="0.25">
      <c r="D687" s="98"/>
    </row>
    <row r="688" spans="4:4" x14ac:dyDescent="0.25">
      <c r="D688" s="98"/>
    </row>
    <row r="689" spans="4:4" x14ac:dyDescent="0.25">
      <c r="D689" s="98"/>
    </row>
    <row r="690" spans="4:4" x14ac:dyDescent="0.25">
      <c r="D690" s="98"/>
    </row>
    <row r="691" spans="4:4" x14ac:dyDescent="0.25">
      <c r="D691" s="98"/>
    </row>
    <row r="692" spans="4:4" x14ac:dyDescent="0.25">
      <c r="D692" s="98"/>
    </row>
    <row r="693" spans="4:4" x14ac:dyDescent="0.25">
      <c r="D693" s="98"/>
    </row>
    <row r="694" spans="4:4" x14ac:dyDescent="0.25">
      <c r="D694" s="98"/>
    </row>
    <row r="695" spans="4:4" x14ac:dyDescent="0.25">
      <c r="D695" s="98"/>
    </row>
    <row r="696" spans="4:4" x14ac:dyDescent="0.25">
      <c r="D696" s="98"/>
    </row>
    <row r="697" spans="4:4" x14ac:dyDescent="0.25">
      <c r="D697" s="98"/>
    </row>
    <row r="698" spans="4:4" x14ac:dyDescent="0.25">
      <c r="D698" s="98"/>
    </row>
    <row r="699" spans="4:4" x14ac:dyDescent="0.25">
      <c r="D699" s="98"/>
    </row>
    <row r="700" spans="4:4" x14ac:dyDescent="0.25">
      <c r="D700" s="98"/>
    </row>
    <row r="701" spans="4:4" x14ac:dyDescent="0.25">
      <c r="D701" s="98"/>
    </row>
    <row r="702" spans="4:4" x14ac:dyDescent="0.25">
      <c r="D702" s="98"/>
    </row>
    <row r="703" spans="4:4" x14ac:dyDescent="0.25">
      <c r="D703" s="98"/>
    </row>
    <row r="704" spans="4:4" x14ac:dyDescent="0.25">
      <c r="D704" s="98"/>
    </row>
    <row r="705" spans="4:4" x14ac:dyDescent="0.25">
      <c r="D705" s="98"/>
    </row>
    <row r="706" spans="4:4" x14ac:dyDescent="0.25">
      <c r="D706" s="98"/>
    </row>
    <row r="707" spans="4:4" x14ac:dyDescent="0.25">
      <c r="D707" s="98"/>
    </row>
    <row r="708" spans="4:4" x14ac:dyDescent="0.25">
      <c r="D708" s="98"/>
    </row>
    <row r="709" spans="4:4" x14ac:dyDescent="0.25">
      <c r="D709" s="98"/>
    </row>
    <row r="710" spans="4:4" x14ac:dyDescent="0.25">
      <c r="D710" s="98"/>
    </row>
    <row r="711" spans="4:4" x14ac:dyDescent="0.25">
      <c r="D711" s="98"/>
    </row>
    <row r="712" spans="4:4" x14ac:dyDescent="0.25">
      <c r="D712" s="98"/>
    </row>
    <row r="713" spans="4:4" x14ac:dyDescent="0.25">
      <c r="D713" s="98"/>
    </row>
    <row r="714" spans="4:4" x14ac:dyDescent="0.25">
      <c r="D714" s="98"/>
    </row>
    <row r="715" spans="4:4" x14ac:dyDescent="0.25">
      <c r="D715" s="98"/>
    </row>
    <row r="716" spans="4:4" x14ac:dyDescent="0.25">
      <c r="D716" s="98"/>
    </row>
    <row r="717" spans="4:4" x14ac:dyDescent="0.25">
      <c r="D717" s="98"/>
    </row>
    <row r="718" spans="4:4" x14ac:dyDescent="0.25">
      <c r="D718" s="98"/>
    </row>
    <row r="719" spans="4:4" x14ac:dyDescent="0.25">
      <c r="D719" s="98"/>
    </row>
    <row r="720" spans="4:4" x14ac:dyDescent="0.25">
      <c r="D720" s="98"/>
    </row>
    <row r="721" spans="4:4" x14ac:dyDescent="0.25">
      <c r="D721" s="98"/>
    </row>
    <row r="722" spans="4:4" x14ac:dyDescent="0.25">
      <c r="D722" s="98"/>
    </row>
    <row r="723" spans="4:4" x14ac:dyDescent="0.25">
      <c r="D723" s="98"/>
    </row>
    <row r="724" spans="4:4" x14ac:dyDescent="0.25">
      <c r="D724" s="98"/>
    </row>
    <row r="725" spans="4:4" x14ac:dyDescent="0.25">
      <c r="D725" s="98"/>
    </row>
    <row r="726" spans="4:4" x14ac:dyDescent="0.25">
      <c r="D726" s="98"/>
    </row>
    <row r="727" spans="4:4" x14ac:dyDescent="0.25">
      <c r="D727" s="98"/>
    </row>
    <row r="728" spans="4:4" x14ac:dyDescent="0.25">
      <c r="D728" s="98"/>
    </row>
    <row r="729" spans="4:4" x14ac:dyDescent="0.25">
      <c r="D729" s="98"/>
    </row>
    <row r="730" spans="4:4" x14ac:dyDescent="0.25">
      <c r="D730" s="98"/>
    </row>
    <row r="731" spans="4:4" x14ac:dyDescent="0.25">
      <c r="D731" s="98"/>
    </row>
    <row r="732" spans="4:4" x14ac:dyDescent="0.25">
      <c r="D732" s="98"/>
    </row>
    <row r="733" spans="4:4" x14ac:dyDescent="0.25">
      <c r="D733" s="98"/>
    </row>
    <row r="734" spans="4:4" x14ac:dyDescent="0.25">
      <c r="D734" s="98"/>
    </row>
    <row r="735" spans="4:4" x14ac:dyDescent="0.25">
      <c r="D735" s="98"/>
    </row>
    <row r="736" spans="4:4" x14ac:dyDescent="0.25">
      <c r="D736" s="98"/>
    </row>
    <row r="737" spans="4:4" x14ac:dyDescent="0.25">
      <c r="D737" s="98"/>
    </row>
    <row r="738" spans="4:4" x14ac:dyDescent="0.25">
      <c r="D738" s="98"/>
    </row>
    <row r="739" spans="4:4" x14ac:dyDescent="0.25">
      <c r="D739" s="98"/>
    </row>
    <row r="740" spans="4:4" x14ac:dyDescent="0.25">
      <c r="D740" s="98"/>
    </row>
    <row r="741" spans="4:4" x14ac:dyDescent="0.25">
      <c r="D741" s="98"/>
    </row>
    <row r="742" spans="4:4" x14ac:dyDescent="0.25">
      <c r="D742" s="98"/>
    </row>
    <row r="743" spans="4:4" x14ac:dyDescent="0.25">
      <c r="D743" s="98"/>
    </row>
    <row r="744" spans="4:4" x14ac:dyDescent="0.25">
      <c r="D744" s="98"/>
    </row>
    <row r="745" spans="4:4" x14ac:dyDescent="0.25">
      <c r="D745" s="98"/>
    </row>
    <row r="746" spans="4:4" x14ac:dyDescent="0.25">
      <c r="D746" s="98"/>
    </row>
    <row r="747" spans="4:4" x14ac:dyDescent="0.25">
      <c r="D747" s="98"/>
    </row>
    <row r="748" spans="4:4" x14ac:dyDescent="0.25">
      <c r="D748" s="98"/>
    </row>
    <row r="749" spans="4:4" x14ac:dyDescent="0.25">
      <c r="D749" s="98"/>
    </row>
    <row r="750" spans="4:4" x14ac:dyDescent="0.25">
      <c r="D750" s="98"/>
    </row>
    <row r="751" spans="4:4" x14ac:dyDescent="0.25">
      <c r="D751" s="98"/>
    </row>
    <row r="752" spans="4:4" x14ac:dyDescent="0.25">
      <c r="D752" s="98"/>
    </row>
    <row r="753" spans="4:4" x14ac:dyDescent="0.25">
      <c r="D753" s="98"/>
    </row>
    <row r="754" spans="4:4" x14ac:dyDescent="0.25">
      <c r="D754" s="98"/>
    </row>
    <row r="755" spans="4:4" x14ac:dyDescent="0.25">
      <c r="D755" s="98"/>
    </row>
    <row r="756" spans="4:4" x14ac:dyDescent="0.25">
      <c r="D756" s="98"/>
    </row>
    <row r="757" spans="4:4" x14ac:dyDescent="0.25">
      <c r="D757" s="98"/>
    </row>
    <row r="758" spans="4:4" x14ac:dyDescent="0.25">
      <c r="D758" s="98"/>
    </row>
    <row r="759" spans="4:4" x14ac:dyDescent="0.25">
      <c r="D759" s="98"/>
    </row>
    <row r="760" spans="4:4" x14ac:dyDescent="0.25">
      <c r="D760" s="98"/>
    </row>
    <row r="761" spans="4:4" x14ac:dyDescent="0.25">
      <c r="D761" s="98"/>
    </row>
    <row r="762" spans="4:4" x14ac:dyDescent="0.25">
      <c r="D762" s="98"/>
    </row>
    <row r="763" spans="4:4" x14ac:dyDescent="0.25">
      <c r="D763" s="98"/>
    </row>
    <row r="764" spans="4:4" x14ac:dyDescent="0.25">
      <c r="D764" s="98"/>
    </row>
    <row r="765" spans="4:4" x14ac:dyDescent="0.25">
      <c r="D765" s="98"/>
    </row>
    <row r="766" spans="4:4" x14ac:dyDescent="0.25">
      <c r="D766" s="98"/>
    </row>
    <row r="767" spans="4:4" x14ac:dyDescent="0.25">
      <c r="D767" s="98"/>
    </row>
    <row r="768" spans="4:4" x14ac:dyDescent="0.25">
      <c r="D768" s="98"/>
    </row>
    <row r="769" spans="4:4" x14ac:dyDescent="0.25">
      <c r="D769" s="98"/>
    </row>
    <row r="770" spans="4:4" x14ac:dyDescent="0.25">
      <c r="D770" s="98"/>
    </row>
    <row r="771" spans="4:4" x14ac:dyDescent="0.25">
      <c r="D771" s="98"/>
    </row>
    <row r="772" spans="4:4" x14ac:dyDescent="0.25">
      <c r="D772" s="98"/>
    </row>
    <row r="773" spans="4:4" x14ac:dyDescent="0.25">
      <c r="D773" s="98"/>
    </row>
    <row r="774" spans="4:4" x14ac:dyDescent="0.25">
      <c r="D774" s="98"/>
    </row>
    <row r="775" spans="4:4" x14ac:dyDescent="0.25">
      <c r="D775" s="98"/>
    </row>
    <row r="776" spans="4:4" x14ac:dyDescent="0.25">
      <c r="D776" s="98"/>
    </row>
    <row r="777" spans="4:4" x14ac:dyDescent="0.25">
      <c r="D777" s="98"/>
    </row>
    <row r="778" spans="4:4" x14ac:dyDescent="0.25">
      <c r="D778" s="98"/>
    </row>
    <row r="779" spans="4:4" x14ac:dyDescent="0.25">
      <c r="D779" s="98"/>
    </row>
    <row r="780" spans="4:4" x14ac:dyDescent="0.25">
      <c r="D780" s="98"/>
    </row>
    <row r="781" spans="4:4" x14ac:dyDescent="0.25">
      <c r="D781" s="98"/>
    </row>
    <row r="782" spans="4:4" x14ac:dyDescent="0.25">
      <c r="D782" s="98"/>
    </row>
    <row r="783" spans="4:4" x14ac:dyDescent="0.25">
      <c r="D783" s="98"/>
    </row>
    <row r="784" spans="4:4" x14ac:dyDescent="0.25">
      <c r="D784" s="98"/>
    </row>
    <row r="785" spans="4:4" x14ac:dyDescent="0.25">
      <c r="D785" s="98"/>
    </row>
    <row r="786" spans="4:4" x14ac:dyDescent="0.25">
      <c r="D786" s="98"/>
    </row>
    <row r="787" spans="4:4" x14ac:dyDescent="0.25">
      <c r="D787" s="98"/>
    </row>
    <row r="788" spans="4:4" x14ac:dyDescent="0.25">
      <c r="D788" s="98"/>
    </row>
    <row r="789" spans="4:4" x14ac:dyDescent="0.25">
      <c r="D789" s="98"/>
    </row>
    <row r="790" spans="4:4" x14ac:dyDescent="0.25">
      <c r="D790" s="98"/>
    </row>
    <row r="791" spans="4:4" x14ac:dyDescent="0.25">
      <c r="D791" s="98"/>
    </row>
    <row r="792" spans="4:4" x14ac:dyDescent="0.25">
      <c r="D792" s="98"/>
    </row>
    <row r="793" spans="4:4" x14ac:dyDescent="0.25">
      <c r="D793" s="98"/>
    </row>
    <row r="794" spans="4:4" x14ac:dyDescent="0.25">
      <c r="D794" s="98"/>
    </row>
    <row r="795" spans="4:4" x14ac:dyDescent="0.25">
      <c r="D795" s="98"/>
    </row>
    <row r="796" spans="4:4" x14ac:dyDescent="0.25">
      <c r="D796" s="98"/>
    </row>
    <row r="797" spans="4:4" x14ac:dyDescent="0.25">
      <c r="D797" s="98"/>
    </row>
    <row r="798" spans="4:4" x14ac:dyDescent="0.25">
      <c r="D798" s="98"/>
    </row>
    <row r="799" spans="4:4" x14ac:dyDescent="0.25">
      <c r="D799" s="98"/>
    </row>
    <row r="800" spans="4:4" x14ac:dyDescent="0.25">
      <c r="D800" s="98"/>
    </row>
    <row r="801" spans="4:4" x14ac:dyDescent="0.25">
      <c r="D801" s="98"/>
    </row>
    <row r="802" spans="4:4" x14ac:dyDescent="0.25">
      <c r="D802" s="98"/>
    </row>
    <row r="803" spans="4:4" x14ac:dyDescent="0.25">
      <c r="D803" s="98"/>
    </row>
    <row r="804" spans="4:4" x14ac:dyDescent="0.25">
      <c r="D804" s="98"/>
    </row>
    <row r="805" spans="4:4" x14ac:dyDescent="0.25">
      <c r="D805" s="98"/>
    </row>
    <row r="806" spans="4:4" x14ac:dyDescent="0.25">
      <c r="D806" s="98"/>
    </row>
    <row r="807" spans="4:4" x14ac:dyDescent="0.25">
      <c r="D807" s="98"/>
    </row>
    <row r="808" spans="4:4" x14ac:dyDescent="0.25">
      <c r="D808" s="98"/>
    </row>
    <row r="809" spans="4:4" x14ac:dyDescent="0.25">
      <c r="D809" s="98"/>
    </row>
    <row r="810" spans="4:4" x14ac:dyDescent="0.25">
      <c r="D810" s="98"/>
    </row>
    <row r="811" spans="4:4" x14ac:dyDescent="0.25">
      <c r="D811" s="98"/>
    </row>
    <row r="812" spans="4:4" x14ac:dyDescent="0.25">
      <c r="D812" s="98"/>
    </row>
    <row r="813" spans="4:4" x14ac:dyDescent="0.25">
      <c r="D813" s="98"/>
    </row>
    <row r="814" spans="4:4" x14ac:dyDescent="0.25">
      <c r="D814" s="98"/>
    </row>
    <row r="815" spans="4:4" x14ac:dyDescent="0.25">
      <c r="D815" s="98"/>
    </row>
    <row r="816" spans="4:4" x14ac:dyDescent="0.25">
      <c r="D816" s="98"/>
    </row>
    <row r="817" spans="4:4" x14ac:dyDescent="0.25">
      <c r="D817" s="98"/>
    </row>
    <row r="818" spans="4:4" x14ac:dyDescent="0.25">
      <c r="D818" s="98"/>
    </row>
    <row r="819" spans="4:4" x14ac:dyDescent="0.25">
      <c r="D819" s="98"/>
    </row>
    <row r="820" spans="4:4" x14ac:dyDescent="0.25">
      <c r="D820" s="98"/>
    </row>
    <row r="821" spans="4:4" x14ac:dyDescent="0.25">
      <c r="D821" s="98"/>
    </row>
    <row r="822" spans="4:4" x14ac:dyDescent="0.25">
      <c r="D822" s="98"/>
    </row>
    <row r="823" spans="4:4" x14ac:dyDescent="0.25">
      <c r="D823" s="98"/>
    </row>
    <row r="824" spans="4:4" x14ac:dyDescent="0.25">
      <c r="D824" s="98"/>
    </row>
    <row r="825" spans="4:4" x14ac:dyDescent="0.25">
      <c r="D825" s="98"/>
    </row>
    <row r="826" spans="4:4" x14ac:dyDescent="0.25">
      <c r="D826" s="98"/>
    </row>
    <row r="827" spans="4:4" x14ac:dyDescent="0.25">
      <c r="D827" s="98"/>
    </row>
    <row r="828" spans="4:4" x14ac:dyDescent="0.25">
      <c r="D828" s="98"/>
    </row>
    <row r="829" spans="4:4" x14ac:dyDescent="0.25">
      <c r="D829" s="98"/>
    </row>
    <row r="830" spans="4:4" x14ac:dyDescent="0.25">
      <c r="D830" s="98"/>
    </row>
    <row r="831" spans="4:4" x14ac:dyDescent="0.25">
      <c r="D831" s="98"/>
    </row>
    <row r="832" spans="4:4" x14ac:dyDescent="0.25">
      <c r="D832" s="98"/>
    </row>
    <row r="833" spans="4:4" x14ac:dyDescent="0.25">
      <c r="D833" s="98"/>
    </row>
    <row r="834" spans="4:4" x14ac:dyDescent="0.25">
      <c r="D834" s="98"/>
    </row>
    <row r="835" spans="4:4" x14ac:dyDescent="0.25">
      <c r="D835" s="98"/>
    </row>
    <row r="836" spans="4:4" x14ac:dyDescent="0.25">
      <c r="D836" s="98"/>
    </row>
    <row r="837" spans="4:4" x14ac:dyDescent="0.25">
      <c r="D837" s="98"/>
    </row>
    <row r="838" spans="4:4" x14ac:dyDescent="0.25">
      <c r="D838" s="98"/>
    </row>
    <row r="839" spans="4:4" x14ac:dyDescent="0.25">
      <c r="D839" s="98"/>
    </row>
    <row r="840" spans="4:4" x14ac:dyDescent="0.25">
      <c r="D840" s="98"/>
    </row>
    <row r="841" spans="4:4" x14ac:dyDescent="0.25">
      <c r="D841" s="98"/>
    </row>
    <row r="842" spans="4:4" x14ac:dyDescent="0.25">
      <c r="D842" s="98"/>
    </row>
    <row r="843" spans="4:4" x14ac:dyDescent="0.25">
      <c r="D843" s="98"/>
    </row>
    <row r="844" spans="4:4" x14ac:dyDescent="0.25">
      <c r="D844" s="98"/>
    </row>
    <row r="845" spans="4:4" x14ac:dyDescent="0.25">
      <c r="D845" s="98"/>
    </row>
    <row r="846" spans="4:4" x14ac:dyDescent="0.25">
      <c r="D846" s="98"/>
    </row>
    <row r="847" spans="4:4" x14ac:dyDescent="0.25">
      <c r="D847" s="98"/>
    </row>
    <row r="848" spans="4:4" x14ac:dyDescent="0.25">
      <c r="D848" s="98"/>
    </row>
    <row r="849" spans="4:4" x14ac:dyDescent="0.25">
      <c r="D849" s="98"/>
    </row>
    <row r="850" spans="4:4" x14ac:dyDescent="0.25">
      <c r="D850" s="98"/>
    </row>
    <row r="851" spans="4:4" x14ac:dyDescent="0.25">
      <c r="D851" s="98"/>
    </row>
    <row r="852" spans="4:4" x14ac:dyDescent="0.25">
      <c r="D852" s="98"/>
    </row>
    <row r="853" spans="4:4" x14ac:dyDescent="0.25">
      <c r="D853" s="98"/>
    </row>
    <row r="854" spans="4:4" x14ac:dyDescent="0.25">
      <c r="D854" s="98"/>
    </row>
    <row r="855" spans="4:4" x14ac:dyDescent="0.25">
      <c r="D855" s="98"/>
    </row>
    <row r="856" spans="4:4" x14ac:dyDescent="0.25">
      <c r="D856" s="98"/>
    </row>
    <row r="857" spans="4:4" x14ac:dyDescent="0.25">
      <c r="D857" s="98"/>
    </row>
    <row r="858" spans="4:4" x14ac:dyDescent="0.25">
      <c r="D858" s="98"/>
    </row>
    <row r="859" spans="4:4" x14ac:dyDescent="0.25">
      <c r="D859" s="98"/>
    </row>
    <row r="860" spans="4:4" x14ac:dyDescent="0.25">
      <c r="D860" s="98"/>
    </row>
    <row r="861" spans="4:4" x14ac:dyDescent="0.25">
      <c r="D861" s="98"/>
    </row>
    <row r="862" spans="4:4" x14ac:dyDescent="0.25">
      <c r="D862" s="98"/>
    </row>
    <row r="863" spans="4:4" x14ac:dyDescent="0.25">
      <c r="D863" s="98"/>
    </row>
    <row r="864" spans="4:4" x14ac:dyDescent="0.25">
      <c r="D864" s="98"/>
    </row>
    <row r="865" spans="4:4" x14ac:dyDescent="0.25">
      <c r="D865" s="98"/>
    </row>
    <row r="866" spans="4:4" x14ac:dyDescent="0.25">
      <c r="D866" s="98"/>
    </row>
    <row r="867" spans="4:4" x14ac:dyDescent="0.25">
      <c r="D867" s="98"/>
    </row>
    <row r="868" spans="4:4" x14ac:dyDescent="0.25">
      <c r="D868" s="98"/>
    </row>
    <row r="869" spans="4:4" x14ac:dyDescent="0.25">
      <c r="D869" s="98"/>
    </row>
    <row r="870" spans="4:4" x14ac:dyDescent="0.25">
      <c r="D870" s="98"/>
    </row>
    <row r="871" spans="4:4" x14ac:dyDescent="0.25">
      <c r="D871" s="98"/>
    </row>
    <row r="872" spans="4:4" x14ac:dyDescent="0.25">
      <c r="D872" s="98"/>
    </row>
    <row r="873" spans="4:4" x14ac:dyDescent="0.25">
      <c r="D873" s="98"/>
    </row>
    <row r="874" spans="4:4" x14ac:dyDescent="0.25">
      <c r="D874" s="98"/>
    </row>
    <row r="875" spans="4:4" x14ac:dyDescent="0.25">
      <c r="D875" s="98"/>
    </row>
    <row r="876" spans="4:4" x14ac:dyDescent="0.25">
      <c r="D876" s="98"/>
    </row>
    <row r="877" spans="4:4" x14ac:dyDescent="0.25">
      <c r="D877" s="98"/>
    </row>
    <row r="878" spans="4:4" x14ac:dyDescent="0.25">
      <c r="D878" s="98"/>
    </row>
    <row r="879" spans="4:4" x14ac:dyDescent="0.25">
      <c r="D879" s="98"/>
    </row>
    <row r="880" spans="4:4" x14ac:dyDescent="0.25">
      <c r="D880" s="98"/>
    </row>
    <row r="881" spans="4:4" x14ac:dyDescent="0.25">
      <c r="D881" s="98"/>
    </row>
    <row r="882" spans="4:4" x14ac:dyDescent="0.25">
      <c r="D882" s="98"/>
    </row>
    <row r="883" spans="4:4" x14ac:dyDescent="0.25">
      <c r="D883" s="98"/>
    </row>
    <row r="884" spans="4:4" x14ac:dyDescent="0.25">
      <c r="D884" s="98"/>
    </row>
    <row r="885" spans="4:4" x14ac:dyDescent="0.25">
      <c r="D885" s="98"/>
    </row>
    <row r="886" spans="4:4" x14ac:dyDescent="0.25">
      <c r="D886" s="98"/>
    </row>
    <row r="887" spans="4:4" x14ac:dyDescent="0.25">
      <c r="D887" s="98"/>
    </row>
    <row r="888" spans="4:4" x14ac:dyDescent="0.25">
      <c r="D888" s="98"/>
    </row>
    <row r="889" spans="4:4" x14ac:dyDescent="0.25">
      <c r="D889" s="98"/>
    </row>
    <row r="890" spans="4:4" x14ac:dyDescent="0.25">
      <c r="D890" s="98"/>
    </row>
    <row r="891" spans="4:4" x14ac:dyDescent="0.25">
      <c r="D891" s="98"/>
    </row>
    <row r="892" spans="4:4" x14ac:dyDescent="0.25">
      <c r="D892" s="98"/>
    </row>
    <row r="893" spans="4:4" x14ac:dyDescent="0.25">
      <c r="D893" s="98"/>
    </row>
    <row r="894" spans="4:4" x14ac:dyDescent="0.25">
      <c r="D894" s="98"/>
    </row>
    <row r="895" spans="4:4" x14ac:dyDescent="0.25">
      <c r="D895" s="98"/>
    </row>
    <row r="896" spans="4:4" x14ac:dyDescent="0.25">
      <c r="D896" s="98"/>
    </row>
    <row r="897" spans="4:4" x14ac:dyDescent="0.25">
      <c r="D897" s="98"/>
    </row>
    <row r="898" spans="4:4" x14ac:dyDescent="0.25">
      <c r="D898" s="98"/>
    </row>
    <row r="899" spans="4:4" x14ac:dyDescent="0.25">
      <c r="D899" s="98"/>
    </row>
    <row r="900" spans="4:4" x14ac:dyDescent="0.25">
      <c r="D900" s="98"/>
    </row>
    <row r="901" spans="4:4" x14ac:dyDescent="0.25">
      <c r="D901" s="98"/>
    </row>
    <row r="902" spans="4:4" x14ac:dyDescent="0.25">
      <c r="D902" s="98"/>
    </row>
    <row r="903" spans="4:4" x14ac:dyDescent="0.25">
      <c r="D903" s="98"/>
    </row>
    <row r="904" spans="4:4" x14ac:dyDescent="0.25">
      <c r="D904" s="98"/>
    </row>
    <row r="905" spans="4:4" x14ac:dyDescent="0.25">
      <c r="D905" s="98"/>
    </row>
    <row r="906" spans="4:4" x14ac:dyDescent="0.25">
      <c r="D906" s="98"/>
    </row>
    <row r="907" spans="4:4" x14ac:dyDescent="0.25">
      <c r="D907" s="98"/>
    </row>
    <row r="908" spans="4:4" x14ac:dyDescent="0.25">
      <c r="D908" s="98"/>
    </row>
    <row r="909" spans="4:4" x14ac:dyDescent="0.25">
      <c r="D909" s="98"/>
    </row>
    <row r="910" spans="4:4" x14ac:dyDescent="0.25">
      <c r="D910" s="98"/>
    </row>
    <row r="911" spans="4:4" x14ac:dyDescent="0.25">
      <c r="D911" s="98"/>
    </row>
    <row r="912" spans="4:4" x14ac:dyDescent="0.25">
      <c r="D912" s="98"/>
    </row>
    <row r="913" spans="4:4" x14ac:dyDescent="0.25">
      <c r="D913" s="98"/>
    </row>
    <row r="914" spans="4:4" x14ac:dyDescent="0.25">
      <c r="D914" s="98"/>
    </row>
    <row r="915" spans="4:4" x14ac:dyDescent="0.25">
      <c r="D915" s="98"/>
    </row>
    <row r="916" spans="4:4" x14ac:dyDescent="0.25">
      <c r="D916" s="98"/>
    </row>
    <row r="917" spans="4:4" x14ac:dyDescent="0.25">
      <c r="D917" s="98"/>
    </row>
    <row r="918" spans="4:4" x14ac:dyDescent="0.25">
      <c r="D918" s="98"/>
    </row>
    <row r="919" spans="4:4" x14ac:dyDescent="0.25">
      <c r="D919" s="98"/>
    </row>
    <row r="920" spans="4:4" x14ac:dyDescent="0.25">
      <c r="D920" s="98"/>
    </row>
    <row r="921" spans="4:4" x14ac:dyDescent="0.25">
      <c r="D921" s="98"/>
    </row>
    <row r="922" spans="4:4" x14ac:dyDescent="0.25">
      <c r="D922" s="98"/>
    </row>
    <row r="923" spans="4:4" x14ac:dyDescent="0.25">
      <c r="D923" s="98"/>
    </row>
    <row r="924" spans="4:4" x14ac:dyDescent="0.25">
      <c r="D924" s="98"/>
    </row>
    <row r="925" spans="4:4" x14ac:dyDescent="0.25">
      <c r="D925" s="98"/>
    </row>
    <row r="926" spans="4:4" x14ac:dyDescent="0.25">
      <c r="D926" s="98"/>
    </row>
    <row r="927" spans="4:4" x14ac:dyDescent="0.25">
      <c r="D927" s="98"/>
    </row>
    <row r="928" spans="4:4" x14ac:dyDescent="0.25">
      <c r="D928" s="98"/>
    </row>
    <row r="929" spans="4:4" x14ac:dyDescent="0.25">
      <c r="D929" s="98"/>
    </row>
    <row r="930" spans="4:4" x14ac:dyDescent="0.25">
      <c r="D930" s="98"/>
    </row>
    <row r="931" spans="4:4" x14ac:dyDescent="0.25">
      <c r="D931" s="98"/>
    </row>
    <row r="932" spans="4:4" x14ac:dyDescent="0.25">
      <c r="D932" s="98"/>
    </row>
    <row r="933" spans="4:4" x14ac:dyDescent="0.25">
      <c r="D933" s="98"/>
    </row>
    <row r="934" spans="4:4" x14ac:dyDescent="0.25">
      <c r="D934" s="98"/>
    </row>
    <row r="935" spans="4:4" x14ac:dyDescent="0.25">
      <c r="D935" s="98"/>
    </row>
    <row r="936" spans="4:4" x14ac:dyDescent="0.25">
      <c r="D936" s="98"/>
    </row>
    <row r="937" spans="4:4" x14ac:dyDescent="0.25">
      <c r="D937" s="98"/>
    </row>
    <row r="938" spans="4:4" x14ac:dyDescent="0.25">
      <c r="D938" s="98"/>
    </row>
    <row r="939" spans="4:4" x14ac:dyDescent="0.25">
      <c r="D939" s="98"/>
    </row>
    <row r="940" spans="4:4" x14ac:dyDescent="0.25">
      <c r="D940" s="98"/>
    </row>
    <row r="941" spans="4:4" x14ac:dyDescent="0.25">
      <c r="D941" s="98"/>
    </row>
    <row r="942" spans="4:4" x14ac:dyDescent="0.25">
      <c r="D942" s="98"/>
    </row>
    <row r="943" spans="4:4" x14ac:dyDescent="0.25">
      <c r="D943" s="98"/>
    </row>
    <row r="944" spans="4:4" x14ac:dyDescent="0.25">
      <c r="D944" s="98"/>
    </row>
    <row r="945" spans="4:4" x14ac:dyDescent="0.25">
      <c r="D945" s="98"/>
    </row>
    <row r="946" spans="4:4" x14ac:dyDescent="0.25">
      <c r="D946" s="98"/>
    </row>
    <row r="947" spans="4:4" x14ac:dyDescent="0.25">
      <c r="D947" s="98"/>
    </row>
    <row r="948" spans="4:4" x14ac:dyDescent="0.25">
      <c r="D948" s="98"/>
    </row>
    <row r="949" spans="4:4" x14ac:dyDescent="0.25">
      <c r="D949" s="98"/>
    </row>
    <row r="950" spans="4:4" x14ac:dyDescent="0.25">
      <c r="D950" s="98"/>
    </row>
    <row r="951" spans="4:4" x14ac:dyDescent="0.25">
      <c r="D951" s="98"/>
    </row>
    <row r="952" spans="4:4" x14ac:dyDescent="0.25">
      <c r="D952" s="98"/>
    </row>
    <row r="953" spans="4:4" x14ac:dyDescent="0.25">
      <c r="D953" s="98"/>
    </row>
    <row r="954" spans="4:4" x14ac:dyDescent="0.25">
      <c r="D954" s="98"/>
    </row>
    <row r="955" spans="4:4" x14ac:dyDescent="0.25">
      <c r="D955" s="98"/>
    </row>
    <row r="956" spans="4:4" x14ac:dyDescent="0.25">
      <c r="D956" s="98"/>
    </row>
    <row r="957" spans="4:4" x14ac:dyDescent="0.25">
      <c r="D957" s="98"/>
    </row>
    <row r="958" spans="4:4" x14ac:dyDescent="0.25">
      <c r="D958" s="98"/>
    </row>
    <row r="959" spans="4:4" x14ac:dyDescent="0.25">
      <c r="D959" s="98"/>
    </row>
    <row r="960" spans="4:4" x14ac:dyDescent="0.25">
      <c r="D960" s="98"/>
    </row>
    <row r="961" spans="4:4" x14ac:dyDescent="0.25">
      <c r="D961" s="98"/>
    </row>
    <row r="962" spans="4:4" x14ac:dyDescent="0.25">
      <c r="D962" s="98"/>
    </row>
    <row r="963" spans="4:4" x14ac:dyDescent="0.25">
      <c r="D963" s="98"/>
    </row>
    <row r="964" spans="4:4" x14ac:dyDescent="0.25">
      <c r="D964" s="98"/>
    </row>
    <row r="965" spans="4:4" x14ac:dyDescent="0.25">
      <c r="D965" s="98"/>
    </row>
    <row r="966" spans="4:4" x14ac:dyDescent="0.25">
      <c r="D966" s="98"/>
    </row>
    <row r="967" spans="4:4" x14ac:dyDescent="0.25">
      <c r="D967" s="98"/>
    </row>
    <row r="968" spans="4:4" x14ac:dyDescent="0.25">
      <c r="D968" s="98"/>
    </row>
    <row r="969" spans="4:4" x14ac:dyDescent="0.25">
      <c r="D969" s="98"/>
    </row>
    <row r="970" spans="4:4" x14ac:dyDescent="0.25">
      <c r="D970" s="98"/>
    </row>
    <row r="971" spans="4:4" x14ac:dyDescent="0.25">
      <c r="D971" s="98"/>
    </row>
    <row r="972" spans="4:4" x14ac:dyDescent="0.25">
      <c r="D972" s="98"/>
    </row>
    <row r="973" spans="4:4" x14ac:dyDescent="0.25">
      <c r="D973" s="98"/>
    </row>
    <row r="974" spans="4:4" x14ac:dyDescent="0.25">
      <c r="D974" s="98"/>
    </row>
    <row r="975" spans="4:4" x14ac:dyDescent="0.25">
      <c r="D975" s="98"/>
    </row>
    <row r="976" spans="4:4" x14ac:dyDescent="0.25">
      <c r="D976" s="98"/>
    </row>
    <row r="977" spans="4:4" x14ac:dyDescent="0.25">
      <c r="D977" s="98"/>
    </row>
    <row r="978" spans="4:4" x14ac:dyDescent="0.25">
      <c r="D978" s="98"/>
    </row>
    <row r="979" spans="4:4" x14ac:dyDescent="0.25">
      <c r="D979" s="98"/>
    </row>
    <row r="980" spans="4:4" x14ac:dyDescent="0.25">
      <c r="D980" s="98"/>
    </row>
    <row r="981" spans="4:4" x14ac:dyDescent="0.25">
      <c r="D981" s="98"/>
    </row>
    <row r="982" spans="4:4" x14ac:dyDescent="0.25">
      <c r="D982" s="98"/>
    </row>
    <row r="983" spans="4:4" x14ac:dyDescent="0.25">
      <c r="D983" s="98"/>
    </row>
    <row r="984" spans="4:4" x14ac:dyDescent="0.25">
      <c r="D984" s="98"/>
    </row>
    <row r="985" spans="4:4" x14ac:dyDescent="0.25">
      <c r="D985" s="98"/>
    </row>
    <row r="986" spans="4:4" x14ac:dyDescent="0.25">
      <c r="D986" s="98"/>
    </row>
    <row r="987" spans="4:4" x14ac:dyDescent="0.25">
      <c r="D987" s="98"/>
    </row>
    <row r="988" spans="4:4" x14ac:dyDescent="0.25">
      <c r="D988" s="98"/>
    </row>
    <row r="989" spans="4:4" x14ac:dyDescent="0.25">
      <c r="D989" s="98"/>
    </row>
    <row r="990" spans="4:4" x14ac:dyDescent="0.25">
      <c r="D990" s="98"/>
    </row>
    <row r="991" spans="4:4" x14ac:dyDescent="0.25">
      <c r="D991" s="98"/>
    </row>
    <row r="992" spans="4:4" x14ac:dyDescent="0.25">
      <c r="D992" s="98"/>
    </row>
    <row r="993" spans="4:4" x14ac:dyDescent="0.25">
      <c r="D993" s="98"/>
    </row>
    <row r="994" spans="4:4" x14ac:dyDescent="0.25">
      <c r="D994" s="98"/>
    </row>
    <row r="995" spans="4:4" x14ac:dyDescent="0.25">
      <c r="D995" s="98"/>
    </row>
    <row r="996" spans="4:4" x14ac:dyDescent="0.25">
      <c r="D996" s="98"/>
    </row>
    <row r="997" spans="4:4" x14ac:dyDescent="0.25">
      <c r="D997" s="98"/>
    </row>
    <row r="998" spans="4:4" x14ac:dyDescent="0.25">
      <c r="D998" s="98"/>
    </row>
    <row r="999" spans="4:4" x14ac:dyDescent="0.25">
      <c r="D999" s="98"/>
    </row>
    <row r="1000" spans="4:4" x14ac:dyDescent="0.25">
      <c r="D1000" s="98"/>
    </row>
    <row r="1001" spans="4:4" x14ac:dyDescent="0.25">
      <c r="D1001" s="98"/>
    </row>
    <row r="1002" spans="4:4" x14ac:dyDescent="0.25">
      <c r="D1002" s="98"/>
    </row>
    <row r="1003" spans="4:4" x14ac:dyDescent="0.25">
      <c r="D1003" s="98"/>
    </row>
    <row r="1004" spans="4:4" x14ac:dyDescent="0.25">
      <c r="D1004" s="98"/>
    </row>
    <row r="1005" spans="4:4" x14ac:dyDescent="0.25">
      <c r="D1005" s="98"/>
    </row>
    <row r="1006" spans="4:4" x14ac:dyDescent="0.25">
      <c r="D1006" s="98"/>
    </row>
    <row r="1007" spans="4:4" x14ac:dyDescent="0.25">
      <c r="D1007" s="98"/>
    </row>
    <row r="1008" spans="4:4" x14ac:dyDescent="0.25">
      <c r="D1008" s="98"/>
    </row>
    <row r="1009" spans="4:4" x14ac:dyDescent="0.25">
      <c r="D1009" s="98"/>
    </row>
    <row r="1010" spans="4:4" x14ac:dyDescent="0.25">
      <c r="D1010" s="98"/>
    </row>
    <row r="1011" spans="4:4" x14ac:dyDescent="0.25">
      <c r="D1011" s="98"/>
    </row>
    <row r="1012" spans="4:4" x14ac:dyDescent="0.25">
      <c r="D1012" s="98"/>
    </row>
    <row r="1013" spans="4:4" x14ac:dyDescent="0.25">
      <c r="D1013" s="98"/>
    </row>
    <row r="1014" spans="4:4" x14ac:dyDescent="0.25">
      <c r="D1014" s="98"/>
    </row>
    <row r="1015" spans="4:4" x14ac:dyDescent="0.25">
      <c r="D1015" s="98"/>
    </row>
    <row r="1016" spans="4:4" x14ac:dyDescent="0.25">
      <c r="D1016" s="98"/>
    </row>
    <row r="1017" spans="4:4" x14ac:dyDescent="0.25">
      <c r="D1017" s="98"/>
    </row>
    <row r="1018" spans="4:4" x14ac:dyDescent="0.25">
      <c r="D1018" s="98"/>
    </row>
    <row r="1019" spans="4:4" x14ac:dyDescent="0.25">
      <c r="D1019" s="98"/>
    </row>
    <row r="1020" spans="4:4" x14ac:dyDescent="0.25">
      <c r="D1020" s="98"/>
    </row>
    <row r="1021" spans="4:4" x14ac:dyDescent="0.25">
      <c r="D1021" s="98"/>
    </row>
    <row r="1022" spans="4:4" x14ac:dyDescent="0.25">
      <c r="D1022" s="98"/>
    </row>
    <row r="1023" spans="4:4" x14ac:dyDescent="0.25">
      <c r="D1023" s="98"/>
    </row>
    <row r="1024" spans="4:4" x14ac:dyDescent="0.25">
      <c r="D1024" s="98"/>
    </row>
    <row r="1025" spans="4:4" x14ac:dyDescent="0.25">
      <c r="D1025" s="98"/>
    </row>
    <row r="1026" spans="4:4" x14ac:dyDescent="0.25">
      <c r="D1026" s="98"/>
    </row>
    <row r="1027" spans="4:4" x14ac:dyDescent="0.25">
      <c r="D1027" s="98"/>
    </row>
    <row r="1028" spans="4:4" x14ac:dyDescent="0.25">
      <c r="D1028" s="98"/>
    </row>
    <row r="1029" spans="4:4" x14ac:dyDescent="0.25">
      <c r="D1029" s="98"/>
    </row>
    <row r="1030" spans="4:4" x14ac:dyDescent="0.25">
      <c r="D1030" s="98"/>
    </row>
    <row r="1031" spans="4:4" x14ac:dyDescent="0.25">
      <c r="D1031" s="98"/>
    </row>
    <row r="1032" spans="4:4" x14ac:dyDescent="0.25">
      <c r="D1032" s="98"/>
    </row>
    <row r="1033" spans="4:4" x14ac:dyDescent="0.25">
      <c r="D1033" s="98"/>
    </row>
    <row r="1034" spans="4:4" x14ac:dyDescent="0.25">
      <c r="D1034" s="98"/>
    </row>
    <row r="1035" spans="4:4" x14ac:dyDescent="0.25">
      <c r="D1035" s="98"/>
    </row>
    <row r="1036" spans="4:4" x14ac:dyDescent="0.25">
      <c r="D1036" s="98"/>
    </row>
    <row r="1037" spans="4:4" x14ac:dyDescent="0.25">
      <c r="D1037" s="98"/>
    </row>
    <row r="1038" spans="4:4" x14ac:dyDescent="0.25">
      <c r="D1038" s="98"/>
    </row>
    <row r="1039" spans="4:4" x14ac:dyDescent="0.25">
      <c r="D1039" s="98"/>
    </row>
    <row r="1040" spans="4:4" x14ac:dyDescent="0.25">
      <c r="D1040" s="98"/>
    </row>
    <row r="1041" spans="4:4" x14ac:dyDescent="0.25">
      <c r="D1041" s="98"/>
    </row>
    <row r="1042" spans="4:4" x14ac:dyDescent="0.25">
      <c r="D1042" s="98"/>
    </row>
  </sheetData>
  <sheetProtection algorithmName="SHA-512" hashValue="0f38Yc92/DmnuWKsOmIBo+fTGxyTXvx+JUlxuKv+9xwPQ2Pew41Lz5fwYvet6r7Llx0UAWQxDhNwyCE0hpenfw==" saltValue="z0fBEaZtW8zwSsaHNp44Ww==" spinCount="100000" sheet="1" objects="1" scenarios="1"/>
  <mergeCells count="6">
    <mergeCell ref="A36:G40"/>
    <mergeCell ref="A1:G1"/>
    <mergeCell ref="C2:G2"/>
    <mergeCell ref="C3:G3"/>
    <mergeCell ref="C4:G4"/>
    <mergeCell ref="A35:C35"/>
  </mergeCells>
  <pageMargins left="0.39374999999999999" right="0.196527777777778" top="0.59027777777777801" bottom="0.39305555555555599" header="0.51180555555555496" footer="0.196527777777778"/>
  <pageSetup paperSize="9" fitToHeight="99" orientation="portrait" horizontalDpi="300" verticalDpi="300"/>
  <headerFooter>
    <oddFooter>&amp;L&amp;9Zpracováno programem BUILDpower S,  © RTS, a.s.&amp;R&amp;9Stránka &amp;P z &amp;N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E1040"/>
  <sheetViews>
    <sheetView zoomScaleNormal="100" workbookViewId="0">
      <selection activeCell="A34" sqref="A34:G38"/>
    </sheetView>
  </sheetViews>
  <sheetFormatPr defaultColWidth="8.6640625" defaultRowHeight="13.2" outlineLevelRow="1" x14ac:dyDescent="0.25"/>
  <cols>
    <col min="1" max="1" width="3.44140625" customWidth="1"/>
    <col min="2" max="2" width="4.5546875" style="154" customWidth="1"/>
    <col min="3" max="3" width="47" style="154" customWidth="1"/>
    <col min="4" max="4" width="4.88671875" customWidth="1"/>
    <col min="5" max="5" width="10.44140625" customWidth="1"/>
    <col min="6" max="6" width="9.88671875" customWidth="1"/>
    <col min="7" max="7" width="12.6640625" customWidth="1"/>
    <col min="8" max="24" width="11.44140625" hidden="1" customWidth="1"/>
    <col min="26" max="26" width="11.44140625" hidden="1" customWidth="1"/>
    <col min="28" max="38" width="11.44140625" hidden="1" customWidth="1"/>
    <col min="1022" max="1024" width="11.5546875" customWidth="1"/>
  </cols>
  <sheetData>
    <row r="1" spans="1:57" ht="15.75" customHeight="1" x14ac:dyDescent="0.3">
      <c r="A1" s="207" t="s">
        <v>53</v>
      </c>
      <c r="B1" s="207"/>
      <c r="C1" s="207"/>
      <c r="D1" s="207"/>
      <c r="E1" s="207"/>
      <c r="F1" s="207"/>
      <c r="G1" s="207"/>
      <c r="AD1" t="s">
        <v>57</v>
      </c>
    </row>
    <row r="2" spans="1:57" ht="24.9" customHeight="1" x14ac:dyDescent="0.25">
      <c r="A2" s="149" t="s">
        <v>54</v>
      </c>
      <c r="B2" s="150" t="s">
        <v>147</v>
      </c>
      <c r="C2" s="208" t="s">
        <v>149</v>
      </c>
      <c r="D2" s="208"/>
      <c r="E2" s="208"/>
      <c r="F2" s="208"/>
      <c r="G2" s="208"/>
      <c r="AD2" t="s">
        <v>58</v>
      </c>
    </row>
    <row r="3" spans="1:57" ht="24.9" customHeight="1" x14ac:dyDescent="0.25">
      <c r="A3" s="149" t="s">
        <v>55</v>
      </c>
      <c r="B3" s="150" t="s">
        <v>5</v>
      </c>
      <c r="C3" s="208" t="s">
        <v>148</v>
      </c>
      <c r="D3" s="208"/>
      <c r="E3" s="208"/>
      <c r="F3" s="208"/>
      <c r="G3" s="208"/>
      <c r="Z3" s="154" t="s">
        <v>58</v>
      </c>
      <c r="AD3" t="s">
        <v>59</v>
      </c>
    </row>
    <row r="4" spans="1:57" ht="24.9" customHeight="1" x14ac:dyDescent="0.25">
      <c r="A4" s="155" t="s">
        <v>56</v>
      </c>
      <c r="B4" s="156" t="s">
        <v>4</v>
      </c>
      <c r="C4" s="209" t="s">
        <v>146</v>
      </c>
      <c r="D4" s="209"/>
      <c r="E4" s="209"/>
      <c r="F4" s="209"/>
      <c r="G4" s="209"/>
      <c r="AD4" t="s">
        <v>60</v>
      </c>
    </row>
    <row r="5" spans="1:57" x14ac:dyDescent="0.25">
      <c r="D5" s="98"/>
    </row>
    <row r="6" spans="1:57" ht="39.6" x14ac:dyDescent="0.25">
      <c r="A6" s="157" t="s">
        <v>61</v>
      </c>
      <c r="B6" s="158" t="s">
        <v>62</v>
      </c>
      <c r="C6" s="158" t="s">
        <v>63</v>
      </c>
      <c r="D6" s="159" t="s">
        <v>64</v>
      </c>
      <c r="E6" s="157" t="s">
        <v>65</v>
      </c>
      <c r="F6" s="160" t="s">
        <v>66</v>
      </c>
      <c r="G6" s="157" t="s">
        <v>14</v>
      </c>
      <c r="H6" s="161" t="s">
        <v>67</v>
      </c>
      <c r="I6" s="161" t="s">
        <v>68</v>
      </c>
      <c r="J6" s="161" t="s">
        <v>69</v>
      </c>
      <c r="K6" s="161" t="s">
        <v>70</v>
      </c>
      <c r="L6" s="161" t="s">
        <v>71</v>
      </c>
      <c r="M6" s="161" t="s">
        <v>72</v>
      </c>
      <c r="N6" s="161" t="s">
        <v>73</v>
      </c>
      <c r="O6" s="161" t="s">
        <v>74</v>
      </c>
      <c r="P6" s="161" t="s">
        <v>75</v>
      </c>
      <c r="Q6" s="161" t="s">
        <v>76</v>
      </c>
      <c r="R6" s="161" t="s">
        <v>77</v>
      </c>
      <c r="S6" s="161" t="s">
        <v>78</v>
      </c>
      <c r="T6" s="161" t="s">
        <v>79</v>
      </c>
      <c r="U6" s="161" t="s">
        <v>80</v>
      </c>
      <c r="V6" s="161" t="s">
        <v>81</v>
      </c>
      <c r="W6" s="161" t="s">
        <v>82</v>
      </c>
      <c r="X6" s="161" t="s">
        <v>83</v>
      </c>
    </row>
    <row r="7" spans="1:57" hidden="1" x14ac:dyDescent="0.25">
      <c r="A7" s="147"/>
      <c r="B7" s="151"/>
      <c r="C7" s="151"/>
      <c r="D7" s="153"/>
      <c r="E7" s="162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</row>
    <row r="8" spans="1:57" x14ac:dyDescent="0.25">
      <c r="A8" s="164" t="s">
        <v>84</v>
      </c>
      <c r="B8" s="165" t="s">
        <v>47</v>
      </c>
      <c r="C8" s="166" t="s">
        <v>126</v>
      </c>
      <c r="D8" s="167"/>
      <c r="E8" s="168"/>
      <c r="F8" s="169"/>
      <c r="G8" s="170">
        <f>G9+G10+G11+G12+G13+G14+G15+G16+G17+G18+G19+G20+G21+G22</f>
        <v>0</v>
      </c>
      <c r="H8" s="171"/>
      <c r="I8" s="171">
        <f>SUM(I9:I17)</f>
        <v>1.98</v>
      </c>
      <c r="J8" s="171"/>
      <c r="K8" s="171">
        <f>SUM(K9:K17)</f>
        <v>1281.32</v>
      </c>
      <c r="L8" s="171"/>
      <c r="M8" s="171">
        <f>SUM(M9:M17)</f>
        <v>0</v>
      </c>
      <c r="N8" s="171"/>
      <c r="O8" s="171">
        <f>SUM(O9:O17)</f>
        <v>0</v>
      </c>
      <c r="P8" s="171"/>
      <c r="Q8" s="171">
        <f>SUM(Q9:Q17)</f>
        <v>0</v>
      </c>
      <c r="R8" s="171"/>
      <c r="S8" s="171"/>
      <c r="T8" s="171"/>
      <c r="U8" s="171"/>
      <c r="V8" s="171">
        <f>SUM(V9:V17)</f>
        <v>0.44000000000000006</v>
      </c>
      <c r="W8" s="171"/>
      <c r="X8" s="171"/>
      <c r="AD8" t="s">
        <v>85</v>
      </c>
    </row>
    <row r="9" spans="1:57" outlineLevel="1" x14ac:dyDescent="0.25">
      <c r="A9" s="172">
        <v>1</v>
      </c>
      <c r="B9" s="173"/>
      <c r="C9" s="174" t="s">
        <v>127</v>
      </c>
      <c r="D9" s="175" t="s">
        <v>86</v>
      </c>
      <c r="E9" s="176">
        <v>1</v>
      </c>
      <c r="F9" s="177"/>
      <c r="G9" s="178">
        <f t="shared" ref="G9:G22" si="0">ROUND(E9*F9,2)</f>
        <v>0</v>
      </c>
      <c r="H9" s="179">
        <v>0</v>
      </c>
      <c r="I9" s="180">
        <f t="shared" ref="I9:I17" si="1">ROUND(E9*H9,2)</f>
        <v>0</v>
      </c>
      <c r="J9" s="179">
        <v>130</v>
      </c>
      <c r="K9" s="180">
        <f t="shared" ref="K9:K17" si="2">ROUND(E9*J9,2)</f>
        <v>130</v>
      </c>
      <c r="L9" s="180">
        <v>21</v>
      </c>
      <c r="M9" s="180">
        <f t="shared" ref="M9:M17" si="3">G9*(1+L9/100)</f>
        <v>0</v>
      </c>
      <c r="N9" s="180">
        <v>0</v>
      </c>
      <c r="O9" s="180">
        <f t="shared" ref="O9:O17" si="4">ROUND(E9*N9,2)</f>
        <v>0</v>
      </c>
      <c r="P9" s="180">
        <v>0</v>
      </c>
      <c r="Q9" s="180">
        <f t="shared" ref="Q9:Q17" si="5">ROUND(E9*P9,2)</f>
        <v>0</v>
      </c>
      <c r="R9" s="180"/>
      <c r="S9" s="180" t="s">
        <v>87</v>
      </c>
      <c r="T9" s="180" t="s">
        <v>88</v>
      </c>
      <c r="U9" s="180">
        <v>0.187</v>
      </c>
      <c r="V9" s="180">
        <f t="shared" ref="V9:V17" si="6">ROUND(E9*U9,2)</f>
        <v>0.19</v>
      </c>
      <c r="W9" s="180"/>
      <c r="X9" s="180" t="s">
        <v>89</v>
      </c>
      <c r="Y9" s="181"/>
      <c r="Z9" s="181"/>
      <c r="AA9" s="181"/>
      <c r="AB9" s="181"/>
      <c r="AC9" s="181"/>
      <c r="AD9" s="181" t="s">
        <v>90</v>
      </c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</row>
    <row r="10" spans="1:57" outlineLevel="1" x14ac:dyDescent="0.25">
      <c r="A10" s="172">
        <v>2</v>
      </c>
      <c r="B10" s="173"/>
      <c r="C10" s="174" t="s">
        <v>128</v>
      </c>
      <c r="D10" s="175" t="s">
        <v>86</v>
      </c>
      <c r="E10" s="176">
        <v>1</v>
      </c>
      <c r="F10" s="177"/>
      <c r="G10" s="178">
        <f t="shared" si="0"/>
        <v>0</v>
      </c>
      <c r="H10" s="179">
        <v>0</v>
      </c>
      <c r="I10" s="180">
        <f t="shared" si="1"/>
        <v>0</v>
      </c>
      <c r="J10" s="179">
        <v>69.400000000000006</v>
      </c>
      <c r="K10" s="180">
        <f t="shared" si="2"/>
        <v>69.400000000000006</v>
      </c>
      <c r="L10" s="180">
        <v>21</v>
      </c>
      <c r="M10" s="180">
        <f t="shared" si="3"/>
        <v>0</v>
      </c>
      <c r="N10" s="180">
        <v>0</v>
      </c>
      <c r="O10" s="180">
        <f t="shared" si="4"/>
        <v>0</v>
      </c>
      <c r="P10" s="180">
        <v>0</v>
      </c>
      <c r="Q10" s="180">
        <f t="shared" si="5"/>
        <v>0</v>
      </c>
      <c r="R10" s="180"/>
      <c r="S10" s="180" t="s">
        <v>87</v>
      </c>
      <c r="T10" s="180" t="s">
        <v>88</v>
      </c>
      <c r="U10" s="180">
        <v>8.5000000000000006E-2</v>
      </c>
      <c r="V10" s="180">
        <f t="shared" si="6"/>
        <v>0.09</v>
      </c>
      <c r="W10" s="180"/>
      <c r="X10" s="180" t="s">
        <v>89</v>
      </c>
      <c r="Y10" s="181"/>
      <c r="Z10" s="181"/>
      <c r="AA10" s="181"/>
      <c r="AB10" s="181"/>
      <c r="AC10" s="181"/>
      <c r="AD10" s="181" t="s">
        <v>90</v>
      </c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</row>
    <row r="11" spans="1:57" outlineLevel="1" x14ac:dyDescent="0.25">
      <c r="A11" s="172">
        <v>3</v>
      </c>
      <c r="B11" s="173"/>
      <c r="C11" s="174" t="s">
        <v>129</v>
      </c>
      <c r="D11" s="175" t="s">
        <v>86</v>
      </c>
      <c r="E11" s="176">
        <v>1</v>
      </c>
      <c r="F11" s="177"/>
      <c r="G11" s="178">
        <f t="shared" si="0"/>
        <v>0</v>
      </c>
      <c r="H11" s="179">
        <v>0</v>
      </c>
      <c r="I11" s="180">
        <f t="shared" si="1"/>
        <v>0</v>
      </c>
      <c r="J11" s="179">
        <v>76.099999999999994</v>
      </c>
      <c r="K11" s="180">
        <f t="shared" si="2"/>
        <v>76.099999999999994</v>
      </c>
      <c r="L11" s="180">
        <v>21</v>
      </c>
      <c r="M11" s="180">
        <f t="shared" si="3"/>
        <v>0</v>
      </c>
      <c r="N11" s="180">
        <v>0</v>
      </c>
      <c r="O11" s="180">
        <f t="shared" si="4"/>
        <v>0</v>
      </c>
      <c r="P11" s="180">
        <v>0</v>
      </c>
      <c r="Q11" s="180">
        <f t="shared" si="5"/>
        <v>0</v>
      </c>
      <c r="R11" s="180"/>
      <c r="S11" s="180" t="s">
        <v>87</v>
      </c>
      <c r="T11" s="180" t="s">
        <v>88</v>
      </c>
      <c r="U11" s="180">
        <v>5.2999999999999999E-2</v>
      </c>
      <c r="V11" s="180">
        <f t="shared" si="6"/>
        <v>0.05</v>
      </c>
      <c r="W11" s="180"/>
      <c r="X11" s="180" t="s">
        <v>89</v>
      </c>
      <c r="Y11" s="181"/>
      <c r="Z11" s="181"/>
      <c r="AA11" s="181"/>
      <c r="AB11" s="181"/>
      <c r="AC11" s="181"/>
      <c r="AD11" s="181" t="s">
        <v>90</v>
      </c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</row>
    <row r="12" spans="1:57" ht="13.5" customHeight="1" outlineLevel="1" x14ac:dyDescent="0.25">
      <c r="A12" s="172">
        <v>4</v>
      </c>
      <c r="B12" s="173"/>
      <c r="C12" s="174" t="s">
        <v>130</v>
      </c>
      <c r="D12" s="175" t="s">
        <v>86</v>
      </c>
      <c r="E12" s="176">
        <v>1</v>
      </c>
      <c r="F12" s="177"/>
      <c r="G12" s="178">
        <f t="shared" si="0"/>
        <v>0</v>
      </c>
      <c r="H12" s="179">
        <v>0</v>
      </c>
      <c r="I12" s="180">
        <f t="shared" si="1"/>
        <v>0</v>
      </c>
      <c r="J12" s="179">
        <v>301.89999999999998</v>
      </c>
      <c r="K12" s="180">
        <f t="shared" si="2"/>
        <v>301.89999999999998</v>
      </c>
      <c r="L12" s="180">
        <v>21</v>
      </c>
      <c r="M12" s="180">
        <f t="shared" si="3"/>
        <v>0</v>
      </c>
      <c r="N12" s="180">
        <v>0</v>
      </c>
      <c r="O12" s="180">
        <f t="shared" si="4"/>
        <v>0</v>
      </c>
      <c r="P12" s="180">
        <v>0</v>
      </c>
      <c r="Q12" s="180">
        <f t="shared" si="5"/>
        <v>0</v>
      </c>
      <c r="R12" s="180"/>
      <c r="S12" s="180" t="s">
        <v>87</v>
      </c>
      <c r="T12" s="180" t="s">
        <v>88</v>
      </c>
      <c r="U12" s="180">
        <v>1.0999999999999999E-2</v>
      </c>
      <c r="V12" s="180">
        <f t="shared" si="6"/>
        <v>0.01</v>
      </c>
      <c r="W12" s="180"/>
      <c r="X12" s="180" t="s">
        <v>89</v>
      </c>
      <c r="Y12" s="181"/>
      <c r="Z12" s="181"/>
      <c r="AA12" s="181"/>
      <c r="AB12" s="181"/>
      <c r="AC12" s="181"/>
      <c r="AD12" s="181" t="s">
        <v>90</v>
      </c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</row>
    <row r="13" spans="1:57" outlineLevel="1" x14ac:dyDescent="0.25">
      <c r="A13" s="172">
        <v>5</v>
      </c>
      <c r="B13" s="173"/>
      <c r="C13" s="174" t="s">
        <v>131</v>
      </c>
      <c r="D13" s="175" t="s">
        <v>86</v>
      </c>
      <c r="E13" s="176">
        <v>1</v>
      </c>
      <c r="F13" s="177"/>
      <c r="G13" s="178">
        <f t="shared" si="0"/>
        <v>0</v>
      </c>
      <c r="H13" s="179">
        <v>0</v>
      </c>
      <c r="I13" s="180">
        <f t="shared" si="1"/>
        <v>0</v>
      </c>
      <c r="J13" s="179">
        <v>18.8</v>
      </c>
      <c r="K13" s="180">
        <f t="shared" si="2"/>
        <v>18.8</v>
      </c>
      <c r="L13" s="180">
        <v>21</v>
      </c>
      <c r="M13" s="180">
        <f t="shared" si="3"/>
        <v>0</v>
      </c>
      <c r="N13" s="180">
        <v>0</v>
      </c>
      <c r="O13" s="180">
        <f t="shared" si="4"/>
        <v>0</v>
      </c>
      <c r="P13" s="180">
        <v>0</v>
      </c>
      <c r="Q13" s="180">
        <f t="shared" si="5"/>
        <v>0</v>
      </c>
      <c r="R13" s="180"/>
      <c r="S13" s="180" t="s">
        <v>87</v>
      </c>
      <c r="T13" s="180" t="s">
        <v>88</v>
      </c>
      <c r="U13" s="180">
        <v>8.9999999999999993E-3</v>
      </c>
      <c r="V13" s="180">
        <f t="shared" si="6"/>
        <v>0.01</v>
      </c>
      <c r="W13" s="180"/>
      <c r="X13" s="180" t="s">
        <v>89</v>
      </c>
      <c r="Y13" s="181"/>
      <c r="Z13" s="181"/>
      <c r="AA13" s="181"/>
      <c r="AB13" s="181"/>
      <c r="AC13" s="181"/>
      <c r="AD13" s="181" t="s">
        <v>90</v>
      </c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</row>
    <row r="14" spans="1:57" outlineLevel="1" x14ac:dyDescent="0.25">
      <c r="A14" s="172">
        <v>6</v>
      </c>
      <c r="B14" s="173"/>
      <c r="C14" s="174" t="s">
        <v>132</v>
      </c>
      <c r="D14" s="175" t="s">
        <v>86</v>
      </c>
      <c r="E14" s="176">
        <v>1</v>
      </c>
      <c r="F14" s="177"/>
      <c r="G14" s="178">
        <f t="shared" si="0"/>
        <v>0</v>
      </c>
      <c r="H14" s="179">
        <v>0</v>
      </c>
      <c r="I14" s="180">
        <f t="shared" si="1"/>
        <v>0</v>
      </c>
      <c r="J14" s="179">
        <v>11.7</v>
      </c>
      <c r="K14" s="180">
        <f t="shared" si="2"/>
        <v>11.7</v>
      </c>
      <c r="L14" s="180">
        <v>21</v>
      </c>
      <c r="M14" s="180">
        <f t="shared" si="3"/>
        <v>0</v>
      </c>
      <c r="N14" s="180">
        <v>0</v>
      </c>
      <c r="O14" s="180">
        <f t="shared" si="4"/>
        <v>0</v>
      </c>
      <c r="P14" s="180">
        <v>0</v>
      </c>
      <c r="Q14" s="180">
        <f t="shared" si="5"/>
        <v>0</v>
      </c>
      <c r="R14" s="180"/>
      <c r="S14" s="180" t="s">
        <v>87</v>
      </c>
      <c r="T14" s="180" t="s">
        <v>88</v>
      </c>
      <c r="U14" s="180">
        <v>0.01</v>
      </c>
      <c r="V14" s="180">
        <f t="shared" si="6"/>
        <v>0.01</v>
      </c>
      <c r="W14" s="180"/>
      <c r="X14" s="180" t="s">
        <v>89</v>
      </c>
      <c r="Y14" s="181"/>
      <c r="Z14" s="181"/>
      <c r="AA14" s="181"/>
      <c r="AB14" s="181"/>
      <c r="AC14" s="181"/>
      <c r="AD14" s="181" t="s">
        <v>90</v>
      </c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</row>
    <row r="15" spans="1:57" outlineLevel="1" x14ac:dyDescent="0.25">
      <c r="A15" s="172">
        <v>7</v>
      </c>
      <c r="B15" s="173"/>
      <c r="C15" s="174" t="s">
        <v>133</v>
      </c>
      <c r="D15" s="175" t="s">
        <v>86</v>
      </c>
      <c r="E15" s="176">
        <v>1</v>
      </c>
      <c r="F15" s="177"/>
      <c r="G15" s="178">
        <f t="shared" si="0"/>
        <v>0</v>
      </c>
      <c r="H15" s="179">
        <v>0</v>
      </c>
      <c r="I15" s="180">
        <f t="shared" si="1"/>
        <v>0</v>
      </c>
      <c r="J15" s="179">
        <v>15.2</v>
      </c>
      <c r="K15" s="180">
        <f t="shared" si="2"/>
        <v>15.2</v>
      </c>
      <c r="L15" s="180">
        <v>21</v>
      </c>
      <c r="M15" s="180">
        <f t="shared" si="3"/>
        <v>0</v>
      </c>
      <c r="N15" s="180">
        <v>0</v>
      </c>
      <c r="O15" s="180">
        <f t="shared" si="4"/>
        <v>0</v>
      </c>
      <c r="P15" s="180">
        <v>0</v>
      </c>
      <c r="Q15" s="180">
        <f t="shared" si="5"/>
        <v>0</v>
      </c>
      <c r="R15" s="180"/>
      <c r="S15" s="180" t="s">
        <v>87</v>
      </c>
      <c r="T15" s="180" t="s">
        <v>88</v>
      </c>
      <c r="U15" s="180">
        <v>1.7999999999999999E-2</v>
      </c>
      <c r="V15" s="180">
        <f t="shared" si="6"/>
        <v>0.02</v>
      </c>
      <c r="W15" s="180"/>
      <c r="X15" s="180" t="s">
        <v>89</v>
      </c>
      <c r="Y15" s="181"/>
      <c r="Z15" s="181"/>
      <c r="AA15" s="181"/>
      <c r="AB15" s="181"/>
      <c r="AC15" s="181"/>
      <c r="AD15" s="181" t="s">
        <v>90</v>
      </c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</row>
    <row r="16" spans="1:57" ht="20.399999999999999" outlineLevel="1" x14ac:dyDescent="0.25">
      <c r="A16" s="212">
        <v>8</v>
      </c>
      <c r="B16" s="213"/>
      <c r="C16" s="214" t="s">
        <v>135</v>
      </c>
      <c r="D16" s="215" t="s">
        <v>86</v>
      </c>
      <c r="E16" s="216">
        <v>1</v>
      </c>
      <c r="F16" s="217"/>
      <c r="G16" s="218">
        <f t="shared" si="0"/>
        <v>0</v>
      </c>
      <c r="H16" s="179">
        <v>0</v>
      </c>
      <c r="I16" s="180">
        <f t="shared" si="1"/>
        <v>0</v>
      </c>
      <c r="J16" s="179">
        <v>632.5</v>
      </c>
      <c r="K16" s="180">
        <f t="shared" si="2"/>
        <v>632.5</v>
      </c>
      <c r="L16" s="180">
        <v>21</v>
      </c>
      <c r="M16" s="180">
        <f t="shared" si="3"/>
        <v>0</v>
      </c>
      <c r="N16" s="180">
        <v>0</v>
      </c>
      <c r="O16" s="180">
        <f t="shared" si="4"/>
        <v>0</v>
      </c>
      <c r="P16" s="180">
        <v>0</v>
      </c>
      <c r="Q16" s="180">
        <f t="shared" si="5"/>
        <v>0</v>
      </c>
      <c r="R16" s="180"/>
      <c r="S16" s="180" t="s">
        <v>87</v>
      </c>
      <c r="T16" s="180" t="s">
        <v>88</v>
      </c>
      <c r="U16" s="180">
        <v>0</v>
      </c>
      <c r="V16" s="180">
        <f t="shared" si="6"/>
        <v>0</v>
      </c>
      <c r="W16" s="180"/>
      <c r="X16" s="180" t="s">
        <v>89</v>
      </c>
      <c r="Y16" s="181"/>
      <c r="Z16" s="181"/>
      <c r="AA16" s="181"/>
      <c r="AB16" s="181"/>
      <c r="AC16" s="181"/>
      <c r="AD16" s="181" t="s">
        <v>90</v>
      </c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</row>
    <row r="17" spans="1:57" outlineLevel="1" x14ac:dyDescent="0.25">
      <c r="A17" s="212">
        <v>9</v>
      </c>
      <c r="B17" s="213"/>
      <c r="C17" s="214" t="s">
        <v>136</v>
      </c>
      <c r="D17" s="215" t="s">
        <v>86</v>
      </c>
      <c r="E17" s="216">
        <v>1</v>
      </c>
      <c r="F17" s="217"/>
      <c r="G17" s="218">
        <f t="shared" si="0"/>
        <v>0</v>
      </c>
      <c r="H17" s="179">
        <v>1.98</v>
      </c>
      <c r="I17" s="180">
        <f t="shared" si="1"/>
        <v>1.98</v>
      </c>
      <c r="J17" s="179">
        <v>25.72</v>
      </c>
      <c r="K17" s="180">
        <f t="shared" si="2"/>
        <v>25.72</v>
      </c>
      <c r="L17" s="180">
        <v>21</v>
      </c>
      <c r="M17" s="180">
        <f t="shared" si="3"/>
        <v>0</v>
      </c>
      <c r="N17" s="180">
        <v>0</v>
      </c>
      <c r="O17" s="180">
        <f t="shared" si="4"/>
        <v>0</v>
      </c>
      <c r="P17" s="180">
        <v>0</v>
      </c>
      <c r="Q17" s="180">
        <f t="shared" si="5"/>
        <v>0</v>
      </c>
      <c r="R17" s="180"/>
      <c r="S17" s="180" t="s">
        <v>87</v>
      </c>
      <c r="T17" s="180" t="s">
        <v>88</v>
      </c>
      <c r="U17" s="180">
        <v>0.06</v>
      </c>
      <c r="V17" s="180">
        <f t="shared" si="6"/>
        <v>0.06</v>
      </c>
      <c r="W17" s="180"/>
      <c r="X17" s="180" t="s">
        <v>89</v>
      </c>
      <c r="Y17" s="181"/>
      <c r="Z17" s="181"/>
      <c r="AA17" s="181"/>
      <c r="AB17" s="181"/>
      <c r="AC17" s="181"/>
      <c r="AD17" s="181" t="s">
        <v>94</v>
      </c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</row>
    <row r="18" spans="1:57" outlineLevel="1" x14ac:dyDescent="0.25">
      <c r="A18" s="212">
        <v>10</v>
      </c>
      <c r="B18" s="213"/>
      <c r="C18" s="214" t="s">
        <v>138</v>
      </c>
      <c r="D18" s="215" t="s">
        <v>86</v>
      </c>
      <c r="E18" s="216">
        <v>1</v>
      </c>
      <c r="F18" s="217"/>
      <c r="G18" s="218">
        <f t="shared" si="0"/>
        <v>0</v>
      </c>
      <c r="H18" s="179"/>
      <c r="I18" s="180"/>
      <c r="J18" s="179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</row>
    <row r="19" spans="1:57" outlineLevel="1" x14ac:dyDescent="0.25">
      <c r="A19" s="212">
        <v>11</v>
      </c>
      <c r="B19" s="213"/>
      <c r="C19" s="214" t="s">
        <v>139</v>
      </c>
      <c r="D19" s="215" t="s">
        <v>86</v>
      </c>
      <c r="E19" s="216">
        <v>1</v>
      </c>
      <c r="F19" s="217"/>
      <c r="G19" s="218">
        <f t="shared" si="0"/>
        <v>0</v>
      </c>
      <c r="H19" s="179"/>
      <c r="I19" s="180"/>
      <c r="J19" s="179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</row>
    <row r="20" spans="1:57" outlineLevel="1" x14ac:dyDescent="0.25">
      <c r="A20" s="212">
        <v>12</v>
      </c>
      <c r="B20" s="213"/>
      <c r="C20" s="214" t="s">
        <v>140</v>
      </c>
      <c r="D20" s="215" t="s">
        <v>86</v>
      </c>
      <c r="E20" s="216">
        <v>1</v>
      </c>
      <c r="F20" s="217"/>
      <c r="G20" s="218">
        <f t="shared" si="0"/>
        <v>0</v>
      </c>
      <c r="H20" s="179"/>
      <c r="I20" s="180"/>
      <c r="J20" s="179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</row>
    <row r="21" spans="1:57" outlineLevel="1" x14ac:dyDescent="0.25">
      <c r="A21" s="212">
        <v>13</v>
      </c>
      <c r="B21" s="213"/>
      <c r="C21" s="214" t="s">
        <v>142</v>
      </c>
      <c r="D21" s="215" t="s">
        <v>86</v>
      </c>
      <c r="E21" s="216">
        <v>1</v>
      </c>
      <c r="F21" s="217"/>
      <c r="G21" s="218">
        <f t="shared" si="0"/>
        <v>0</v>
      </c>
      <c r="H21" s="179"/>
      <c r="I21" s="180"/>
      <c r="J21" s="179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</row>
    <row r="22" spans="1:57" outlineLevel="1" x14ac:dyDescent="0.25">
      <c r="A22" s="212">
        <v>14</v>
      </c>
      <c r="B22" s="213"/>
      <c r="C22" s="214" t="s">
        <v>143</v>
      </c>
      <c r="D22" s="215" t="s">
        <v>86</v>
      </c>
      <c r="E22" s="216">
        <v>1</v>
      </c>
      <c r="F22" s="217"/>
      <c r="G22" s="218">
        <f t="shared" si="0"/>
        <v>0</v>
      </c>
      <c r="H22" s="179"/>
      <c r="I22" s="180"/>
      <c r="J22" s="179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</row>
    <row r="23" spans="1:57" x14ac:dyDescent="0.25">
      <c r="A23" s="164" t="s">
        <v>84</v>
      </c>
      <c r="B23" s="165" t="s">
        <v>49</v>
      </c>
      <c r="C23" s="166" t="s">
        <v>50</v>
      </c>
      <c r="D23" s="167"/>
      <c r="E23" s="168"/>
      <c r="F23" s="169"/>
      <c r="G23" s="170">
        <f>G24+G25+G26</f>
        <v>0</v>
      </c>
      <c r="H23" s="171"/>
      <c r="I23" s="171">
        <f>SUM(I24:I24)</f>
        <v>8625</v>
      </c>
      <c r="J23" s="171"/>
      <c r="K23" s="171">
        <f>SUM(K24:K24)</f>
        <v>0</v>
      </c>
      <c r="L23" s="171"/>
      <c r="M23" s="171">
        <f>SUM(M24:M24)</f>
        <v>0</v>
      </c>
      <c r="N23" s="171"/>
      <c r="O23" s="171">
        <f>SUM(O24:O24)</f>
        <v>0</v>
      </c>
      <c r="P23" s="171"/>
      <c r="Q23" s="171">
        <f>SUM(Q24:Q24)</f>
        <v>0</v>
      </c>
      <c r="R23" s="171"/>
      <c r="S23" s="171"/>
      <c r="T23" s="171"/>
      <c r="U23" s="171"/>
      <c r="V23" s="171">
        <f>SUM(V24:V24)</f>
        <v>0</v>
      </c>
      <c r="W23" s="171"/>
      <c r="X23" s="171"/>
      <c r="AD23" t="s">
        <v>85</v>
      </c>
    </row>
    <row r="24" spans="1:57" outlineLevel="1" x14ac:dyDescent="0.25">
      <c r="A24" s="212">
        <v>15</v>
      </c>
      <c r="B24" s="213"/>
      <c r="C24" s="214" t="s">
        <v>134</v>
      </c>
      <c r="D24" s="215" t="s">
        <v>86</v>
      </c>
      <c r="E24" s="216">
        <v>1</v>
      </c>
      <c r="F24" s="217"/>
      <c r="G24" s="218">
        <f>ROUND(E24*F24,2)</f>
        <v>0</v>
      </c>
      <c r="H24" s="179">
        <v>8625</v>
      </c>
      <c r="I24" s="180">
        <f>ROUND(E24*H24,2)</f>
        <v>8625</v>
      </c>
      <c r="J24" s="179">
        <v>0</v>
      </c>
      <c r="K24" s="180">
        <f>ROUND(E24*J24,2)</f>
        <v>0</v>
      </c>
      <c r="L24" s="180">
        <v>21</v>
      </c>
      <c r="M24" s="180">
        <f>G24*(1+L24/100)</f>
        <v>0</v>
      </c>
      <c r="N24" s="180">
        <v>0</v>
      </c>
      <c r="O24" s="180">
        <f>ROUND(E24*N24,2)</f>
        <v>0</v>
      </c>
      <c r="P24" s="180">
        <v>0</v>
      </c>
      <c r="Q24" s="180">
        <f>ROUND(E24*P24,2)</f>
        <v>0</v>
      </c>
      <c r="R24" s="180"/>
      <c r="S24" s="180" t="s">
        <v>91</v>
      </c>
      <c r="T24" s="180" t="s">
        <v>88</v>
      </c>
      <c r="U24" s="180">
        <v>0</v>
      </c>
      <c r="V24" s="180">
        <f>ROUND(E24*U24,2)</f>
        <v>0</v>
      </c>
      <c r="W24" s="180"/>
      <c r="X24" s="180" t="s">
        <v>89</v>
      </c>
      <c r="Y24" s="181"/>
      <c r="Z24" s="181"/>
      <c r="AA24" s="181"/>
      <c r="AB24" s="181"/>
      <c r="AC24" s="181"/>
      <c r="AD24" s="181" t="s">
        <v>90</v>
      </c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</row>
    <row r="25" spans="1:57" outlineLevel="1" x14ac:dyDescent="0.25">
      <c r="A25" s="212">
        <v>16</v>
      </c>
      <c r="B25" s="213"/>
      <c r="C25" s="214" t="s">
        <v>137</v>
      </c>
      <c r="D25" s="215" t="s">
        <v>86</v>
      </c>
      <c r="E25" s="216">
        <v>1</v>
      </c>
      <c r="F25" s="217"/>
      <c r="G25" s="218">
        <f>ROUND(E25*F25,2)</f>
        <v>0</v>
      </c>
      <c r="H25" s="179"/>
      <c r="I25" s="180"/>
      <c r="J25" s="179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181"/>
    </row>
    <row r="26" spans="1:57" outlineLevel="1" x14ac:dyDescent="0.25">
      <c r="A26" s="212">
        <v>17</v>
      </c>
      <c r="B26" s="213"/>
      <c r="C26" s="214" t="s">
        <v>141</v>
      </c>
      <c r="D26" s="215" t="s">
        <v>86</v>
      </c>
      <c r="E26" s="216">
        <v>1</v>
      </c>
      <c r="F26" s="217"/>
      <c r="G26" s="218">
        <f>ROUND(E26*F26,2)</f>
        <v>0</v>
      </c>
      <c r="H26" s="179"/>
      <c r="I26" s="180"/>
      <c r="J26" s="179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</row>
    <row r="27" spans="1:57" x14ac:dyDescent="0.25">
      <c r="A27" s="164" t="s">
        <v>84</v>
      </c>
      <c r="B27" s="165" t="s">
        <v>51</v>
      </c>
      <c r="C27" s="166" t="s">
        <v>144</v>
      </c>
      <c r="D27" s="167"/>
      <c r="E27" s="168"/>
      <c r="F27" s="169"/>
      <c r="G27" s="170">
        <f>G28</f>
        <v>0</v>
      </c>
      <c r="H27" s="171"/>
      <c r="I27" s="171">
        <f>SUM(I28:I28)</f>
        <v>59.59</v>
      </c>
      <c r="J27" s="171"/>
      <c r="K27" s="171">
        <f>SUM(K28:K28)</f>
        <v>23.21</v>
      </c>
      <c r="L27" s="171"/>
      <c r="M27" s="171">
        <f>SUM(M28:M28)</f>
        <v>0</v>
      </c>
      <c r="N27" s="171"/>
      <c r="O27" s="171">
        <f>SUM(O28:O28)</f>
        <v>0.13</v>
      </c>
      <c r="P27" s="171"/>
      <c r="Q27" s="171">
        <f>SUM(Q28:Q28)</f>
        <v>0</v>
      </c>
      <c r="R27" s="171"/>
      <c r="S27" s="171"/>
      <c r="T27" s="171"/>
      <c r="U27" s="171"/>
      <c r="V27" s="171">
        <f>SUM(V28:V28)</f>
        <v>0.02</v>
      </c>
      <c r="W27" s="171"/>
      <c r="X27" s="171"/>
      <c r="AD27" t="s">
        <v>85</v>
      </c>
    </row>
    <row r="28" spans="1:57" outlineLevel="1" x14ac:dyDescent="0.25">
      <c r="A28" s="212">
        <v>18</v>
      </c>
      <c r="B28" s="213"/>
      <c r="C28" s="214" t="s">
        <v>145</v>
      </c>
      <c r="D28" s="215" t="s">
        <v>109</v>
      </c>
      <c r="E28" s="216">
        <v>1</v>
      </c>
      <c r="F28" s="217"/>
      <c r="G28" s="218">
        <f>ROUND(E28*F28,2)</f>
        <v>0</v>
      </c>
      <c r="H28" s="179">
        <v>59.59</v>
      </c>
      <c r="I28" s="180">
        <f>ROUND(E28*H28,2)</f>
        <v>59.59</v>
      </c>
      <c r="J28" s="179">
        <v>23.21</v>
      </c>
      <c r="K28" s="180">
        <f>ROUND(E28*J28,2)</f>
        <v>23.21</v>
      </c>
      <c r="L28" s="180">
        <v>21</v>
      </c>
      <c r="M28" s="180">
        <f>G28*(1+L28/100)</f>
        <v>0</v>
      </c>
      <c r="N28" s="180">
        <v>0.126</v>
      </c>
      <c r="O28" s="180">
        <f>ROUND(E28*N28,2)</f>
        <v>0.13</v>
      </c>
      <c r="P28" s="180">
        <v>0</v>
      </c>
      <c r="Q28" s="180">
        <f>ROUND(E28*P28,2)</f>
        <v>0</v>
      </c>
      <c r="R28" s="180"/>
      <c r="S28" s="180" t="s">
        <v>87</v>
      </c>
      <c r="T28" s="180" t="s">
        <v>88</v>
      </c>
      <c r="U28" s="180">
        <v>2.1000000000000001E-2</v>
      </c>
      <c r="V28" s="180">
        <f>ROUND(E28*U28,2)</f>
        <v>0.02</v>
      </c>
      <c r="W28" s="180"/>
      <c r="X28" s="180" t="s">
        <v>89</v>
      </c>
      <c r="Y28" s="181"/>
      <c r="Z28" s="181"/>
      <c r="AA28" s="181"/>
      <c r="AB28" s="181"/>
      <c r="AC28" s="181"/>
      <c r="AD28" s="181" t="s">
        <v>94</v>
      </c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</row>
    <row r="29" spans="1:57" x14ac:dyDescent="0.25">
      <c r="A29" s="147"/>
      <c r="B29" s="151"/>
      <c r="C29" s="182"/>
      <c r="D29" s="153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AB29">
        <v>15</v>
      </c>
      <c r="AC29">
        <v>21</v>
      </c>
      <c r="AD29" t="s">
        <v>71</v>
      </c>
    </row>
    <row r="30" spans="1:57" x14ac:dyDescent="0.25">
      <c r="A30" s="183"/>
      <c r="B30" s="184" t="s">
        <v>14</v>
      </c>
      <c r="C30" s="185"/>
      <c r="D30" s="186"/>
      <c r="E30" s="187"/>
      <c r="F30" s="187"/>
      <c r="G30" s="188">
        <f>G8+G23+G27</f>
        <v>0</v>
      </c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AB30">
        <f>SUMIF(L7:L28,AB29,G7:G28)</f>
        <v>0</v>
      </c>
      <c r="AC30">
        <f>SUMIF(L7:L28,AC29,G7:G28)</f>
        <v>0</v>
      </c>
      <c r="AD30" t="s">
        <v>95</v>
      </c>
    </row>
    <row r="31" spans="1:57" x14ac:dyDescent="0.25">
      <c r="A31" s="147"/>
      <c r="B31" s="151"/>
      <c r="C31" s="182"/>
      <c r="D31" s="153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</row>
    <row r="32" spans="1:57" x14ac:dyDescent="0.25">
      <c r="A32" s="147"/>
      <c r="B32" s="151"/>
      <c r="C32" s="182"/>
      <c r="D32" s="153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</row>
    <row r="33" spans="1:30" x14ac:dyDescent="0.25">
      <c r="A33" s="210" t="s">
        <v>96</v>
      </c>
      <c r="B33" s="210"/>
      <c r="C33" s="210"/>
      <c r="D33" s="153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</row>
    <row r="34" spans="1:30" x14ac:dyDescent="0.25">
      <c r="A34" s="211"/>
      <c r="B34" s="211"/>
      <c r="C34" s="211"/>
      <c r="D34" s="211"/>
      <c r="E34" s="211"/>
      <c r="F34" s="211"/>
      <c r="G34" s="211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AD34" t="s">
        <v>97</v>
      </c>
    </row>
    <row r="35" spans="1:30" x14ac:dyDescent="0.25">
      <c r="A35" s="211"/>
      <c r="B35" s="211"/>
      <c r="C35" s="211"/>
      <c r="D35" s="211"/>
      <c r="E35" s="211"/>
      <c r="F35" s="211"/>
      <c r="G35" s="211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</row>
    <row r="36" spans="1:30" x14ac:dyDescent="0.25">
      <c r="A36" s="211"/>
      <c r="B36" s="211"/>
      <c r="C36" s="211"/>
      <c r="D36" s="211"/>
      <c r="E36" s="211"/>
      <c r="F36" s="211"/>
      <c r="G36" s="211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</row>
    <row r="37" spans="1:30" x14ac:dyDescent="0.25">
      <c r="A37" s="211"/>
      <c r="B37" s="211"/>
      <c r="C37" s="211"/>
      <c r="D37" s="211"/>
      <c r="E37" s="211"/>
      <c r="F37" s="211"/>
      <c r="G37" s="211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</row>
    <row r="38" spans="1:30" x14ac:dyDescent="0.25">
      <c r="A38" s="211"/>
      <c r="B38" s="211"/>
      <c r="C38" s="211"/>
      <c r="D38" s="211"/>
      <c r="E38" s="211"/>
      <c r="F38" s="211"/>
      <c r="G38" s="211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</row>
    <row r="39" spans="1:30" x14ac:dyDescent="0.25">
      <c r="A39" s="147"/>
      <c r="B39" s="151"/>
      <c r="C39" s="182"/>
      <c r="D39" s="153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</row>
    <row r="40" spans="1:30" x14ac:dyDescent="0.25">
      <c r="C40" s="189"/>
      <c r="D40" s="98"/>
      <c r="AD40" t="s">
        <v>98</v>
      </c>
    </row>
    <row r="41" spans="1:30" x14ac:dyDescent="0.25">
      <c r="D41" s="98"/>
    </row>
    <row r="42" spans="1:30" x14ac:dyDescent="0.25">
      <c r="D42" s="98"/>
    </row>
    <row r="43" spans="1:30" x14ac:dyDescent="0.25">
      <c r="D43" s="98"/>
    </row>
    <row r="44" spans="1:30" x14ac:dyDescent="0.25">
      <c r="D44" s="98"/>
    </row>
    <row r="45" spans="1:30" x14ac:dyDescent="0.25">
      <c r="D45" s="98"/>
    </row>
    <row r="46" spans="1:30" x14ac:dyDescent="0.25">
      <c r="D46" s="98"/>
    </row>
    <row r="47" spans="1:30" x14ac:dyDescent="0.25">
      <c r="D47" s="98"/>
    </row>
    <row r="48" spans="1:30" x14ac:dyDescent="0.25">
      <c r="D48" s="98"/>
    </row>
    <row r="49" spans="4:4" x14ac:dyDescent="0.25">
      <c r="D49" s="98"/>
    </row>
    <row r="50" spans="4:4" x14ac:dyDescent="0.25">
      <c r="D50" s="98"/>
    </row>
    <row r="51" spans="4:4" x14ac:dyDescent="0.25">
      <c r="D51" s="98"/>
    </row>
    <row r="52" spans="4:4" x14ac:dyDescent="0.25">
      <c r="D52" s="98"/>
    </row>
    <row r="53" spans="4:4" x14ac:dyDescent="0.25">
      <c r="D53" s="98"/>
    </row>
    <row r="54" spans="4:4" x14ac:dyDescent="0.25">
      <c r="D54" s="98"/>
    </row>
    <row r="55" spans="4:4" x14ac:dyDescent="0.25">
      <c r="D55" s="98"/>
    </row>
    <row r="56" spans="4:4" x14ac:dyDescent="0.25">
      <c r="D56" s="98"/>
    </row>
    <row r="57" spans="4:4" x14ac:dyDescent="0.25">
      <c r="D57" s="98"/>
    </row>
    <row r="58" spans="4:4" x14ac:dyDescent="0.25">
      <c r="D58" s="98"/>
    </row>
    <row r="59" spans="4:4" x14ac:dyDescent="0.25">
      <c r="D59" s="98"/>
    </row>
    <row r="60" spans="4:4" x14ac:dyDescent="0.25">
      <c r="D60" s="98"/>
    </row>
    <row r="61" spans="4:4" x14ac:dyDescent="0.25">
      <c r="D61" s="98"/>
    </row>
    <row r="62" spans="4:4" x14ac:dyDescent="0.25">
      <c r="D62" s="98"/>
    </row>
    <row r="63" spans="4:4" x14ac:dyDescent="0.25">
      <c r="D63" s="98"/>
    </row>
    <row r="64" spans="4:4" x14ac:dyDescent="0.25">
      <c r="D64" s="98"/>
    </row>
    <row r="65" spans="4:4" x14ac:dyDescent="0.25">
      <c r="D65" s="98"/>
    </row>
    <row r="66" spans="4:4" x14ac:dyDescent="0.25">
      <c r="D66" s="98"/>
    </row>
    <row r="67" spans="4:4" x14ac:dyDescent="0.25">
      <c r="D67" s="98"/>
    </row>
    <row r="68" spans="4:4" x14ac:dyDescent="0.25">
      <c r="D68" s="98"/>
    </row>
    <row r="69" spans="4:4" x14ac:dyDescent="0.25">
      <c r="D69" s="98"/>
    </row>
    <row r="70" spans="4:4" x14ac:dyDescent="0.25">
      <c r="D70" s="98"/>
    </row>
    <row r="71" spans="4:4" x14ac:dyDescent="0.25">
      <c r="D71" s="98"/>
    </row>
    <row r="72" spans="4:4" x14ac:dyDescent="0.25">
      <c r="D72" s="98"/>
    </row>
    <row r="73" spans="4:4" x14ac:dyDescent="0.25">
      <c r="D73" s="98"/>
    </row>
    <row r="74" spans="4:4" x14ac:dyDescent="0.25">
      <c r="D74" s="98"/>
    </row>
    <row r="75" spans="4:4" x14ac:dyDescent="0.25">
      <c r="D75" s="98"/>
    </row>
    <row r="76" spans="4:4" x14ac:dyDescent="0.25">
      <c r="D76" s="98"/>
    </row>
    <row r="77" spans="4:4" x14ac:dyDescent="0.25">
      <c r="D77" s="98"/>
    </row>
    <row r="78" spans="4:4" x14ac:dyDescent="0.25">
      <c r="D78" s="98"/>
    </row>
    <row r="79" spans="4:4" x14ac:dyDescent="0.25">
      <c r="D79" s="98"/>
    </row>
    <row r="80" spans="4:4" x14ac:dyDescent="0.25">
      <c r="D80" s="98"/>
    </row>
    <row r="81" spans="4:4" x14ac:dyDescent="0.25">
      <c r="D81" s="98"/>
    </row>
    <row r="82" spans="4:4" x14ac:dyDescent="0.25">
      <c r="D82" s="98"/>
    </row>
    <row r="83" spans="4:4" x14ac:dyDescent="0.25">
      <c r="D83" s="98"/>
    </row>
    <row r="84" spans="4:4" x14ac:dyDescent="0.25">
      <c r="D84" s="98"/>
    </row>
    <row r="85" spans="4:4" x14ac:dyDescent="0.25">
      <c r="D85" s="98"/>
    </row>
    <row r="86" spans="4:4" x14ac:dyDescent="0.25">
      <c r="D86" s="98"/>
    </row>
    <row r="87" spans="4:4" x14ac:dyDescent="0.25">
      <c r="D87" s="98"/>
    </row>
    <row r="88" spans="4:4" x14ac:dyDescent="0.25">
      <c r="D88" s="98"/>
    </row>
    <row r="89" spans="4:4" x14ac:dyDescent="0.25">
      <c r="D89" s="98"/>
    </row>
    <row r="90" spans="4:4" x14ac:dyDescent="0.25">
      <c r="D90" s="98"/>
    </row>
    <row r="91" spans="4:4" x14ac:dyDescent="0.25">
      <c r="D91" s="98"/>
    </row>
    <row r="92" spans="4:4" x14ac:dyDescent="0.25">
      <c r="D92" s="98"/>
    </row>
    <row r="93" spans="4:4" x14ac:dyDescent="0.25">
      <c r="D93" s="98"/>
    </row>
    <row r="94" spans="4:4" x14ac:dyDescent="0.25">
      <c r="D94" s="98"/>
    </row>
    <row r="95" spans="4:4" x14ac:dyDescent="0.25">
      <c r="D95" s="98"/>
    </row>
    <row r="96" spans="4:4" x14ac:dyDescent="0.25">
      <c r="D96" s="98"/>
    </row>
    <row r="97" spans="4:4" x14ac:dyDescent="0.25">
      <c r="D97" s="98"/>
    </row>
    <row r="98" spans="4:4" x14ac:dyDescent="0.25">
      <c r="D98" s="98"/>
    </row>
    <row r="99" spans="4:4" x14ac:dyDescent="0.25">
      <c r="D99" s="98"/>
    </row>
    <row r="100" spans="4:4" x14ac:dyDescent="0.25">
      <c r="D100" s="98"/>
    </row>
    <row r="101" spans="4:4" x14ac:dyDescent="0.25">
      <c r="D101" s="98"/>
    </row>
    <row r="102" spans="4:4" x14ac:dyDescent="0.25">
      <c r="D102" s="98"/>
    </row>
    <row r="103" spans="4:4" x14ac:dyDescent="0.25">
      <c r="D103" s="98"/>
    </row>
    <row r="104" spans="4:4" x14ac:dyDescent="0.25">
      <c r="D104" s="98"/>
    </row>
    <row r="105" spans="4:4" x14ac:dyDescent="0.25">
      <c r="D105" s="98"/>
    </row>
    <row r="106" spans="4:4" x14ac:dyDescent="0.25">
      <c r="D106" s="98"/>
    </row>
    <row r="107" spans="4:4" x14ac:dyDescent="0.25">
      <c r="D107" s="98"/>
    </row>
    <row r="108" spans="4:4" x14ac:dyDescent="0.25">
      <c r="D108" s="98"/>
    </row>
    <row r="109" spans="4:4" x14ac:dyDescent="0.25">
      <c r="D109" s="98"/>
    </row>
    <row r="110" spans="4:4" x14ac:dyDescent="0.25">
      <c r="D110" s="98"/>
    </row>
    <row r="111" spans="4:4" x14ac:dyDescent="0.25">
      <c r="D111" s="98"/>
    </row>
    <row r="112" spans="4:4" x14ac:dyDescent="0.25">
      <c r="D112" s="98"/>
    </row>
    <row r="113" spans="4:4" x14ac:dyDescent="0.25">
      <c r="D113" s="98"/>
    </row>
    <row r="114" spans="4:4" x14ac:dyDescent="0.25">
      <c r="D114" s="98"/>
    </row>
    <row r="115" spans="4:4" x14ac:dyDescent="0.25">
      <c r="D115" s="98"/>
    </row>
    <row r="116" spans="4:4" x14ac:dyDescent="0.25">
      <c r="D116" s="98"/>
    </row>
    <row r="117" spans="4:4" x14ac:dyDescent="0.25">
      <c r="D117" s="98"/>
    </row>
    <row r="118" spans="4:4" x14ac:dyDescent="0.25">
      <c r="D118" s="98"/>
    </row>
    <row r="119" spans="4:4" x14ac:dyDescent="0.25">
      <c r="D119" s="98"/>
    </row>
    <row r="120" spans="4:4" x14ac:dyDescent="0.25">
      <c r="D120" s="98"/>
    </row>
    <row r="121" spans="4:4" x14ac:dyDescent="0.25">
      <c r="D121" s="98"/>
    </row>
    <row r="122" spans="4:4" x14ac:dyDescent="0.25">
      <c r="D122" s="98"/>
    </row>
    <row r="123" spans="4:4" x14ac:dyDescent="0.25">
      <c r="D123" s="98"/>
    </row>
    <row r="124" spans="4:4" x14ac:dyDescent="0.25">
      <c r="D124" s="98"/>
    </row>
    <row r="125" spans="4:4" x14ac:dyDescent="0.25">
      <c r="D125" s="98"/>
    </row>
    <row r="126" spans="4:4" x14ac:dyDescent="0.25">
      <c r="D126" s="98"/>
    </row>
    <row r="127" spans="4:4" x14ac:dyDescent="0.25">
      <c r="D127" s="98"/>
    </row>
    <row r="128" spans="4:4" x14ac:dyDescent="0.25">
      <c r="D128" s="98"/>
    </row>
    <row r="129" spans="4:4" x14ac:dyDescent="0.25">
      <c r="D129" s="98"/>
    </row>
    <row r="130" spans="4:4" x14ac:dyDescent="0.25">
      <c r="D130" s="98"/>
    </row>
    <row r="131" spans="4:4" x14ac:dyDescent="0.25">
      <c r="D131" s="98"/>
    </row>
    <row r="132" spans="4:4" x14ac:dyDescent="0.25">
      <c r="D132" s="98"/>
    </row>
    <row r="133" spans="4:4" x14ac:dyDescent="0.25">
      <c r="D133" s="98"/>
    </row>
    <row r="134" spans="4:4" x14ac:dyDescent="0.25">
      <c r="D134" s="98"/>
    </row>
    <row r="135" spans="4:4" x14ac:dyDescent="0.25">
      <c r="D135" s="98"/>
    </row>
    <row r="136" spans="4:4" x14ac:dyDescent="0.25">
      <c r="D136" s="98"/>
    </row>
    <row r="137" spans="4:4" x14ac:dyDescent="0.25">
      <c r="D137" s="98"/>
    </row>
    <row r="138" spans="4:4" x14ac:dyDescent="0.25">
      <c r="D138" s="98"/>
    </row>
    <row r="139" spans="4:4" x14ac:dyDescent="0.25">
      <c r="D139" s="98"/>
    </row>
    <row r="140" spans="4:4" x14ac:dyDescent="0.25">
      <c r="D140" s="98"/>
    </row>
    <row r="141" spans="4:4" x14ac:dyDescent="0.25">
      <c r="D141" s="98"/>
    </row>
    <row r="142" spans="4:4" x14ac:dyDescent="0.25">
      <c r="D142" s="98"/>
    </row>
    <row r="143" spans="4:4" x14ac:dyDescent="0.25">
      <c r="D143" s="98"/>
    </row>
    <row r="144" spans="4:4" x14ac:dyDescent="0.25">
      <c r="D144" s="98"/>
    </row>
    <row r="145" spans="4:4" x14ac:dyDescent="0.25">
      <c r="D145" s="98"/>
    </row>
    <row r="146" spans="4:4" x14ac:dyDescent="0.25">
      <c r="D146" s="98"/>
    </row>
    <row r="147" spans="4:4" x14ac:dyDescent="0.25">
      <c r="D147" s="98"/>
    </row>
    <row r="148" spans="4:4" x14ac:dyDescent="0.25">
      <c r="D148" s="98"/>
    </row>
    <row r="149" spans="4:4" x14ac:dyDescent="0.25">
      <c r="D149" s="98"/>
    </row>
    <row r="150" spans="4:4" x14ac:dyDescent="0.25">
      <c r="D150" s="98"/>
    </row>
    <row r="151" spans="4:4" x14ac:dyDescent="0.25">
      <c r="D151" s="98"/>
    </row>
    <row r="152" spans="4:4" x14ac:dyDescent="0.25">
      <c r="D152" s="98"/>
    </row>
    <row r="153" spans="4:4" x14ac:dyDescent="0.25">
      <c r="D153" s="98"/>
    </row>
    <row r="154" spans="4:4" x14ac:dyDescent="0.25">
      <c r="D154" s="98"/>
    </row>
    <row r="155" spans="4:4" x14ac:dyDescent="0.25">
      <c r="D155" s="98"/>
    </row>
    <row r="156" spans="4:4" x14ac:dyDescent="0.25">
      <c r="D156" s="98"/>
    </row>
    <row r="157" spans="4:4" x14ac:dyDescent="0.25">
      <c r="D157" s="98"/>
    </row>
    <row r="158" spans="4:4" x14ac:dyDescent="0.25">
      <c r="D158" s="98"/>
    </row>
    <row r="159" spans="4:4" x14ac:dyDescent="0.25">
      <c r="D159" s="98"/>
    </row>
    <row r="160" spans="4:4" x14ac:dyDescent="0.25">
      <c r="D160" s="98"/>
    </row>
    <row r="161" spans="4:4" x14ac:dyDescent="0.25">
      <c r="D161" s="98"/>
    </row>
    <row r="162" spans="4:4" x14ac:dyDescent="0.25">
      <c r="D162" s="98"/>
    </row>
    <row r="163" spans="4:4" x14ac:dyDescent="0.25">
      <c r="D163" s="98"/>
    </row>
    <row r="164" spans="4:4" x14ac:dyDescent="0.25">
      <c r="D164" s="98"/>
    </row>
    <row r="165" spans="4:4" x14ac:dyDescent="0.25">
      <c r="D165" s="98"/>
    </row>
    <row r="166" spans="4:4" x14ac:dyDescent="0.25">
      <c r="D166" s="98"/>
    </row>
    <row r="167" spans="4:4" x14ac:dyDescent="0.25">
      <c r="D167" s="98"/>
    </row>
    <row r="168" spans="4:4" x14ac:dyDescent="0.25">
      <c r="D168" s="98"/>
    </row>
    <row r="169" spans="4:4" x14ac:dyDescent="0.25">
      <c r="D169" s="98"/>
    </row>
    <row r="170" spans="4:4" x14ac:dyDescent="0.25">
      <c r="D170" s="98"/>
    </row>
    <row r="171" spans="4:4" x14ac:dyDescent="0.25">
      <c r="D171" s="98"/>
    </row>
    <row r="172" spans="4:4" x14ac:dyDescent="0.25">
      <c r="D172" s="98"/>
    </row>
    <row r="173" spans="4:4" x14ac:dyDescent="0.25">
      <c r="D173" s="98"/>
    </row>
    <row r="174" spans="4:4" x14ac:dyDescent="0.25">
      <c r="D174" s="98"/>
    </row>
    <row r="175" spans="4:4" x14ac:dyDescent="0.25">
      <c r="D175" s="98"/>
    </row>
    <row r="176" spans="4:4" x14ac:dyDescent="0.25">
      <c r="D176" s="98"/>
    </row>
    <row r="177" spans="4:4" x14ac:dyDescent="0.25">
      <c r="D177" s="98"/>
    </row>
    <row r="178" spans="4:4" x14ac:dyDescent="0.25">
      <c r="D178" s="98"/>
    </row>
    <row r="179" spans="4:4" x14ac:dyDescent="0.25">
      <c r="D179" s="98"/>
    </row>
    <row r="180" spans="4:4" x14ac:dyDescent="0.25">
      <c r="D180" s="98"/>
    </row>
    <row r="181" spans="4:4" x14ac:dyDescent="0.25">
      <c r="D181" s="98"/>
    </row>
    <row r="182" spans="4:4" x14ac:dyDescent="0.25">
      <c r="D182" s="98"/>
    </row>
    <row r="183" spans="4:4" x14ac:dyDescent="0.25">
      <c r="D183" s="98"/>
    </row>
    <row r="184" spans="4:4" x14ac:dyDescent="0.25">
      <c r="D184" s="98"/>
    </row>
    <row r="185" spans="4:4" x14ac:dyDescent="0.25">
      <c r="D185" s="98"/>
    </row>
    <row r="186" spans="4:4" x14ac:dyDescent="0.25">
      <c r="D186" s="98"/>
    </row>
    <row r="187" spans="4:4" x14ac:dyDescent="0.25">
      <c r="D187" s="98"/>
    </row>
    <row r="188" spans="4:4" x14ac:dyDescent="0.25">
      <c r="D188" s="98"/>
    </row>
    <row r="189" spans="4:4" x14ac:dyDescent="0.25">
      <c r="D189" s="98"/>
    </row>
    <row r="190" spans="4:4" x14ac:dyDescent="0.25">
      <c r="D190" s="98"/>
    </row>
    <row r="191" spans="4:4" x14ac:dyDescent="0.25">
      <c r="D191" s="98"/>
    </row>
    <row r="192" spans="4:4" x14ac:dyDescent="0.25">
      <c r="D192" s="98"/>
    </row>
    <row r="193" spans="4:4" x14ac:dyDescent="0.25">
      <c r="D193" s="98"/>
    </row>
    <row r="194" spans="4:4" x14ac:dyDescent="0.25">
      <c r="D194" s="98"/>
    </row>
    <row r="195" spans="4:4" x14ac:dyDescent="0.25">
      <c r="D195" s="98"/>
    </row>
    <row r="196" spans="4:4" x14ac:dyDescent="0.25">
      <c r="D196" s="98"/>
    </row>
    <row r="197" spans="4:4" x14ac:dyDescent="0.25">
      <c r="D197" s="98"/>
    </row>
    <row r="198" spans="4:4" x14ac:dyDescent="0.25">
      <c r="D198" s="98"/>
    </row>
    <row r="199" spans="4:4" x14ac:dyDescent="0.25">
      <c r="D199" s="98"/>
    </row>
    <row r="200" spans="4:4" x14ac:dyDescent="0.25">
      <c r="D200" s="98"/>
    </row>
    <row r="201" spans="4:4" x14ac:dyDescent="0.25">
      <c r="D201" s="98"/>
    </row>
    <row r="202" spans="4:4" x14ac:dyDescent="0.25">
      <c r="D202" s="98"/>
    </row>
    <row r="203" spans="4:4" x14ac:dyDescent="0.25">
      <c r="D203" s="98"/>
    </row>
    <row r="204" spans="4:4" x14ac:dyDescent="0.25">
      <c r="D204" s="98"/>
    </row>
    <row r="205" spans="4:4" x14ac:dyDescent="0.25">
      <c r="D205" s="98"/>
    </row>
    <row r="206" spans="4:4" x14ac:dyDescent="0.25">
      <c r="D206" s="98"/>
    </row>
    <row r="207" spans="4:4" x14ac:dyDescent="0.25">
      <c r="D207" s="98"/>
    </row>
    <row r="208" spans="4:4" x14ac:dyDescent="0.25">
      <c r="D208" s="98"/>
    </row>
    <row r="209" spans="4:4" x14ac:dyDescent="0.25">
      <c r="D209" s="98"/>
    </row>
    <row r="210" spans="4:4" x14ac:dyDescent="0.25">
      <c r="D210" s="98"/>
    </row>
    <row r="211" spans="4:4" x14ac:dyDescent="0.25">
      <c r="D211" s="98"/>
    </row>
    <row r="212" spans="4:4" x14ac:dyDescent="0.25">
      <c r="D212" s="98"/>
    </row>
    <row r="213" spans="4:4" x14ac:dyDescent="0.25">
      <c r="D213" s="98"/>
    </row>
    <row r="214" spans="4:4" x14ac:dyDescent="0.25">
      <c r="D214" s="98"/>
    </row>
    <row r="215" spans="4:4" x14ac:dyDescent="0.25">
      <c r="D215" s="98"/>
    </row>
    <row r="216" spans="4:4" x14ac:dyDescent="0.25">
      <c r="D216" s="98"/>
    </row>
    <row r="217" spans="4:4" x14ac:dyDescent="0.25">
      <c r="D217" s="98"/>
    </row>
    <row r="218" spans="4:4" x14ac:dyDescent="0.25">
      <c r="D218" s="98"/>
    </row>
    <row r="219" spans="4:4" x14ac:dyDescent="0.25">
      <c r="D219" s="98"/>
    </row>
    <row r="220" spans="4:4" x14ac:dyDescent="0.25">
      <c r="D220" s="98"/>
    </row>
    <row r="221" spans="4:4" x14ac:dyDescent="0.25">
      <c r="D221" s="98"/>
    </row>
    <row r="222" spans="4:4" x14ac:dyDescent="0.25">
      <c r="D222" s="98"/>
    </row>
    <row r="223" spans="4:4" x14ac:dyDescent="0.25">
      <c r="D223" s="98"/>
    </row>
    <row r="224" spans="4:4" x14ac:dyDescent="0.25">
      <c r="D224" s="98"/>
    </row>
    <row r="225" spans="4:4" x14ac:dyDescent="0.25">
      <c r="D225" s="98"/>
    </row>
    <row r="226" spans="4:4" x14ac:dyDescent="0.25">
      <c r="D226" s="98"/>
    </row>
    <row r="227" spans="4:4" x14ac:dyDescent="0.25">
      <c r="D227" s="98"/>
    </row>
    <row r="228" spans="4:4" x14ac:dyDescent="0.25">
      <c r="D228" s="98"/>
    </row>
    <row r="229" spans="4:4" x14ac:dyDescent="0.25">
      <c r="D229" s="98"/>
    </row>
    <row r="230" spans="4:4" x14ac:dyDescent="0.25">
      <c r="D230" s="98"/>
    </row>
    <row r="231" spans="4:4" x14ac:dyDescent="0.25">
      <c r="D231" s="98"/>
    </row>
    <row r="232" spans="4:4" x14ac:dyDescent="0.25">
      <c r="D232" s="98"/>
    </row>
    <row r="233" spans="4:4" x14ac:dyDescent="0.25">
      <c r="D233" s="98"/>
    </row>
    <row r="234" spans="4:4" x14ac:dyDescent="0.25">
      <c r="D234" s="98"/>
    </row>
    <row r="235" spans="4:4" x14ac:dyDescent="0.25">
      <c r="D235" s="98"/>
    </row>
    <row r="236" spans="4:4" x14ac:dyDescent="0.25">
      <c r="D236" s="98"/>
    </row>
    <row r="237" spans="4:4" x14ac:dyDescent="0.25">
      <c r="D237" s="98"/>
    </row>
    <row r="238" spans="4:4" x14ac:dyDescent="0.25">
      <c r="D238" s="98"/>
    </row>
    <row r="239" spans="4:4" x14ac:dyDescent="0.25">
      <c r="D239" s="98"/>
    </row>
    <row r="240" spans="4:4" x14ac:dyDescent="0.25">
      <c r="D240" s="98"/>
    </row>
    <row r="241" spans="4:4" x14ac:dyDescent="0.25">
      <c r="D241" s="98"/>
    </row>
    <row r="242" spans="4:4" x14ac:dyDescent="0.25">
      <c r="D242" s="98"/>
    </row>
    <row r="243" spans="4:4" x14ac:dyDescent="0.25">
      <c r="D243" s="98"/>
    </row>
    <row r="244" spans="4:4" x14ac:dyDescent="0.25">
      <c r="D244" s="98"/>
    </row>
    <row r="245" spans="4:4" x14ac:dyDescent="0.25">
      <c r="D245" s="98"/>
    </row>
    <row r="246" spans="4:4" x14ac:dyDescent="0.25">
      <c r="D246" s="98"/>
    </row>
    <row r="247" spans="4:4" x14ac:dyDescent="0.25">
      <c r="D247" s="98"/>
    </row>
    <row r="248" spans="4:4" x14ac:dyDescent="0.25">
      <c r="D248" s="98"/>
    </row>
    <row r="249" spans="4:4" x14ac:dyDescent="0.25">
      <c r="D249" s="98"/>
    </row>
    <row r="250" spans="4:4" x14ac:dyDescent="0.25">
      <c r="D250" s="98"/>
    </row>
    <row r="251" spans="4:4" x14ac:dyDescent="0.25">
      <c r="D251" s="98"/>
    </row>
    <row r="252" spans="4:4" x14ac:dyDescent="0.25">
      <c r="D252" s="98"/>
    </row>
    <row r="253" spans="4:4" x14ac:dyDescent="0.25">
      <c r="D253" s="98"/>
    </row>
    <row r="254" spans="4:4" x14ac:dyDescent="0.25">
      <c r="D254" s="98"/>
    </row>
    <row r="255" spans="4:4" x14ac:dyDescent="0.25">
      <c r="D255" s="98"/>
    </row>
    <row r="256" spans="4:4" x14ac:dyDescent="0.25">
      <c r="D256" s="98"/>
    </row>
    <row r="257" spans="4:4" x14ac:dyDescent="0.25">
      <c r="D257" s="98"/>
    </row>
    <row r="258" spans="4:4" x14ac:dyDescent="0.25">
      <c r="D258" s="98"/>
    </row>
    <row r="259" spans="4:4" x14ac:dyDescent="0.25">
      <c r="D259" s="98"/>
    </row>
    <row r="260" spans="4:4" x14ac:dyDescent="0.25">
      <c r="D260" s="98"/>
    </row>
    <row r="261" spans="4:4" x14ac:dyDescent="0.25">
      <c r="D261" s="98"/>
    </row>
    <row r="262" spans="4:4" x14ac:dyDescent="0.25">
      <c r="D262" s="98"/>
    </row>
    <row r="263" spans="4:4" x14ac:dyDescent="0.25">
      <c r="D263" s="98"/>
    </row>
    <row r="264" spans="4:4" x14ac:dyDescent="0.25">
      <c r="D264" s="98"/>
    </row>
    <row r="265" spans="4:4" x14ac:dyDescent="0.25">
      <c r="D265" s="98"/>
    </row>
    <row r="266" spans="4:4" x14ac:dyDescent="0.25">
      <c r="D266" s="98"/>
    </row>
    <row r="267" spans="4:4" x14ac:dyDescent="0.25">
      <c r="D267" s="98"/>
    </row>
    <row r="268" spans="4:4" x14ac:dyDescent="0.25">
      <c r="D268" s="98"/>
    </row>
    <row r="269" spans="4:4" x14ac:dyDescent="0.25">
      <c r="D269" s="98"/>
    </row>
    <row r="270" spans="4:4" x14ac:dyDescent="0.25">
      <c r="D270" s="98"/>
    </row>
    <row r="271" spans="4:4" x14ac:dyDescent="0.25">
      <c r="D271" s="98"/>
    </row>
    <row r="272" spans="4:4" x14ac:dyDescent="0.25">
      <c r="D272" s="98"/>
    </row>
    <row r="273" spans="4:4" x14ac:dyDescent="0.25">
      <c r="D273" s="98"/>
    </row>
    <row r="274" spans="4:4" x14ac:dyDescent="0.25">
      <c r="D274" s="98"/>
    </row>
    <row r="275" spans="4:4" x14ac:dyDescent="0.25">
      <c r="D275" s="98"/>
    </row>
    <row r="276" spans="4:4" x14ac:dyDescent="0.25">
      <c r="D276" s="98"/>
    </row>
    <row r="277" spans="4:4" x14ac:dyDescent="0.25">
      <c r="D277" s="98"/>
    </row>
    <row r="278" spans="4:4" x14ac:dyDescent="0.25">
      <c r="D278" s="98"/>
    </row>
    <row r="279" spans="4:4" x14ac:dyDescent="0.25">
      <c r="D279" s="98"/>
    </row>
    <row r="280" spans="4:4" x14ac:dyDescent="0.25">
      <c r="D280" s="98"/>
    </row>
    <row r="281" spans="4:4" x14ac:dyDescent="0.25">
      <c r="D281" s="98"/>
    </row>
    <row r="282" spans="4:4" x14ac:dyDescent="0.25">
      <c r="D282" s="98"/>
    </row>
    <row r="283" spans="4:4" x14ac:dyDescent="0.25">
      <c r="D283" s="98"/>
    </row>
    <row r="284" spans="4:4" x14ac:dyDescent="0.25">
      <c r="D284" s="98"/>
    </row>
    <row r="285" spans="4:4" x14ac:dyDescent="0.25">
      <c r="D285" s="98"/>
    </row>
    <row r="286" spans="4:4" x14ac:dyDescent="0.25">
      <c r="D286" s="98"/>
    </row>
    <row r="287" spans="4:4" x14ac:dyDescent="0.25">
      <c r="D287" s="98"/>
    </row>
    <row r="288" spans="4:4" x14ac:dyDescent="0.25">
      <c r="D288" s="98"/>
    </row>
    <row r="289" spans="4:4" x14ac:dyDescent="0.25">
      <c r="D289" s="98"/>
    </row>
    <row r="290" spans="4:4" x14ac:dyDescent="0.25">
      <c r="D290" s="98"/>
    </row>
    <row r="291" spans="4:4" x14ac:dyDescent="0.25">
      <c r="D291" s="98"/>
    </row>
    <row r="292" spans="4:4" x14ac:dyDescent="0.25">
      <c r="D292" s="98"/>
    </row>
    <row r="293" spans="4:4" x14ac:dyDescent="0.25">
      <c r="D293" s="98"/>
    </row>
    <row r="294" spans="4:4" x14ac:dyDescent="0.25">
      <c r="D294" s="98"/>
    </row>
    <row r="295" spans="4:4" x14ac:dyDescent="0.25">
      <c r="D295" s="98"/>
    </row>
    <row r="296" spans="4:4" x14ac:dyDescent="0.25">
      <c r="D296" s="98"/>
    </row>
    <row r="297" spans="4:4" x14ac:dyDescent="0.25">
      <c r="D297" s="98"/>
    </row>
    <row r="298" spans="4:4" x14ac:dyDescent="0.25">
      <c r="D298" s="98"/>
    </row>
    <row r="299" spans="4:4" x14ac:dyDescent="0.25">
      <c r="D299" s="98"/>
    </row>
    <row r="300" spans="4:4" x14ac:dyDescent="0.25">
      <c r="D300" s="98"/>
    </row>
    <row r="301" spans="4:4" x14ac:dyDescent="0.25">
      <c r="D301" s="98"/>
    </row>
    <row r="302" spans="4:4" x14ac:dyDescent="0.25">
      <c r="D302" s="98"/>
    </row>
    <row r="303" spans="4:4" x14ac:dyDescent="0.25">
      <c r="D303" s="98"/>
    </row>
    <row r="304" spans="4:4" x14ac:dyDescent="0.25">
      <c r="D304" s="98"/>
    </row>
    <row r="305" spans="4:4" x14ac:dyDescent="0.25">
      <c r="D305" s="98"/>
    </row>
    <row r="306" spans="4:4" x14ac:dyDescent="0.25">
      <c r="D306" s="98"/>
    </row>
    <row r="307" spans="4:4" x14ac:dyDescent="0.25">
      <c r="D307" s="98"/>
    </row>
    <row r="308" spans="4:4" x14ac:dyDescent="0.25">
      <c r="D308" s="98"/>
    </row>
    <row r="309" spans="4:4" x14ac:dyDescent="0.25">
      <c r="D309" s="98"/>
    </row>
    <row r="310" spans="4:4" x14ac:dyDescent="0.25">
      <c r="D310" s="98"/>
    </row>
    <row r="311" spans="4:4" x14ac:dyDescent="0.25">
      <c r="D311" s="98"/>
    </row>
    <row r="312" spans="4:4" x14ac:dyDescent="0.25">
      <c r="D312" s="98"/>
    </row>
    <row r="313" spans="4:4" x14ac:dyDescent="0.25">
      <c r="D313" s="98"/>
    </row>
    <row r="314" spans="4:4" x14ac:dyDescent="0.25">
      <c r="D314" s="98"/>
    </row>
    <row r="315" spans="4:4" x14ac:dyDescent="0.25">
      <c r="D315" s="98"/>
    </row>
    <row r="316" spans="4:4" x14ac:dyDescent="0.25">
      <c r="D316" s="98"/>
    </row>
    <row r="317" spans="4:4" x14ac:dyDescent="0.25">
      <c r="D317" s="98"/>
    </row>
    <row r="318" spans="4:4" x14ac:dyDescent="0.25">
      <c r="D318" s="98"/>
    </row>
    <row r="319" spans="4:4" x14ac:dyDescent="0.25">
      <c r="D319" s="98"/>
    </row>
    <row r="320" spans="4:4" x14ac:dyDescent="0.25">
      <c r="D320" s="98"/>
    </row>
    <row r="321" spans="4:4" x14ac:dyDescent="0.25">
      <c r="D321" s="98"/>
    </row>
    <row r="322" spans="4:4" x14ac:dyDescent="0.25">
      <c r="D322" s="98"/>
    </row>
    <row r="323" spans="4:4" x14ac:dyDescent="0.25">
      <c r="D323" s="98"/>
    </row>
    <row r="324" spans="4:4" x14ac:dyDescent="0.25">
      <c r="D324" s="98"/>
    </row>
    <row r="325" spans="4:4" x14ac:dyDescent="0.25">
      <c r="D325" s="98"/>
    </row>
    <row r="326" spans="4:4" x14ac:dyDescent="0.25">
      <c r="D326" s="98"/>
    </row>
    <row r="327" spans="4:4" x14ac:dyDescent="0.25">
      <c r="D327" s="98"/>
    </row>
    <row r="328" spans="4:4" x14ac:dyDescent="0.25">
      <c r="D328" s="98"/>
    </row>
    <row r="329" spans="4:4" x14ac:dyDescent="0.25">
      <c r="D329" s="98"/>
    </row>
    <row r="330" spans="4:4" x14ac:dyDescent="0.25">
      <c r="D330" s="98"/>
    </row>
    <row r="331" spans="4:4" x14ac:dyDescent="0.25">
      <c r="D331" s="98"/>
    </row>
    <row r="332" spans="4:4" x14ac:dyDescent="0.25">
      <c r="D332" s="98"/>
    </row>
    <row r="333" spans="4:4" x14ac:dyDescent="0.25">
      <c r="D333" s="98"/>
    </row>
    <row r="334" spans="4:4" x14ac:dyDescent="0.25">
      <c r="D334" s="98"/>
    </row>
    <row r="335" spans="4:4" x14ac:dyDescent="0.25">
      <c r="D335" s="98"/>
    </row>
    <row r="336" spans="4:4" x14ac:dyDescent="0.25">
      <c r="D336" s="98"/>
    </row>
    <row r="337" spans="4:4" x14ac:dyDescent="0.25">
      <c r="D337" s="98"/>
    </row>
    <row r="338" spans="4:4" x14ac:dyDescent="0.25">
      <c r="D338" s="98"/>
    </row>
    <row r="339" spans="4:4" x14ac:dyDescent="0.25">
      <c r="D339" s="98"/>
    </row>
    <row r="340" spans="4:4" x14ac:dyDescent="0.25">
      <c r="D340" s="98"/>
    </row>
    <row r="341" spans="4:4" x14ac:dyDescent="0.25">
      <c r="D341" s="98"/>
    </row>
    <row r="342" spans="4:4" x14ac:dyDescent="0.25">
      <c r="D342" s="98"/>
    </row>
    <row r="343" spans="4:4" x14ac:dyDescent="0.25">
      <c r="D343" s="98"/>
    </row>
    <row r="344" spans="4:4" x14ac:dyDescent="0.25">
      <c r="D344" s="98"/>
    </row>
    <row r="345" spans="4:4" x14ac:dyDescent="0.25">
      <c r="D345" s="98"/>
    </row>
    <row r="346" spans="4:4" x14ac:dyDescent="0.25">
      <c r="D346" s="98"/>
    </row>
    <row r="347" spans="4:4" x14ac:dyDescent="0.25">
      <c r="D347" s="98"/>
    </row>
    <row r="348" spans="4:4" x14ac:dyDescent="0.25">
      <c r="D348" s="98"/>
    </row>
    <row r="349" spans="4:4" x14ac:dyDescent="0.25">
      <c r="D349" s="98"/>
    </row>
    <row r="350" spans="4:4" x14ac:dyDescent="0.25">
      <c r="D350" s="98"/>
    </row>
    <row r="351" spans="4:4" x14ac:dyDescent="0.25">
      <c r="D351" s="98"/>
    </row>
    <row r="352" spans="4:4" x14ac:dyDescent="0.25">
      <c r="D352" s="98"/>
    </row>
    <row r="353" spans="4:4" x14ac:dyDescent="0.25">
      <c r="D353" s="98"/>
    </row>
    <row r="354" spans="4:4" x14ac:dyDescent="0.25">
      <c r="D354" s="98"/>
    </row>
    <row r="355" spans="4:4" x14ac:dyDescent="0.25">
      <c r="D355" s="98"/>
    </row>
    <row r="356" spans="4:4" x14ac:dyDescent="0.25">
      <c r="D356" s="98"/>
    </row>
    <row r="357" spans="4:4" x14ac:dyDescent="0.25">
      <c r="D357" s="98"/>
    </row>
    <row r="358" spans="4:4" x14ac:dyDescent="0.25">
      <c r="D358" s="98"/>
    </row>
    <row r="359" spans="4:4" x14ac:dyDescent="0.25">
      <c r="D359" s="98"/>
    </row>
    <row r="360" spans="4:4" x14ac:dyDescent="0.25">
      <c r="D360" s="98"/>
    </row>
    <row r="361" spans="4:4" x14ac:dyDescent="0.25">
      <c r="D361" s="98"/>
    </row>
    <row r="362" spans="4:4" x14ac:dyDescent="0.25">
      <c r="D362" s="98"/>
    </row>
    <row r="363" spans="4:4" x14ac:dyDescent="0.25">
      <c r="D363" s="98"/>
    </row>
    <row r="364" spans="4:4" x14ac:dyDescent="0.25">
      <c r="D364" s="98"/>
    </row>
    <row r="365" spans="4:4" x14ac:dyDescent="0.25">
      <c r="D365" s="98"/>
    </row>
    <row r="366" spans="4:4" x14ac:dyDescent="0.25">
      <c r="D366" s="98"/>
    </row>
    <row r="367" spans="4:4" x14ac:dyDescent="0.25">
      <c r="D367" s="98"/>
    </row>
    <row r="368" spans="4:4" x14ac:dyDescent="0.25">
      <c r="D368" s="98"/>
    </row>
    <row r="369" spans="4:4" x14ac:dyDescent="0.25">
      <c r="D369" s="98"/>
    </row>
    <row r="370" spans="4:4" x14ac:dyDescent="0.25">
      <c r="D370" s="98"/>
    </row>
    <row r="371" spans="4:4" x14ac:dyDescent="0.25">
      <c r="D371" s="98"/>
    </row>
    <row r="372" spans="4:4" x14ac:dyDescent="0.25">
      <c r="D372" s="98"/>
    </row>
    <row r="373" spans="4:4" x14ac:dyDescent="0.25">
      <c r="D373" s="98"/>
    </row>
    <row r="374" spans="4:4" x14ac:dyDescent="0.25">
      <c r="D374" s="98"/>
    </row>
    <row r="375" spans="4:4" x14ac:dyDescent="0.25">
      <c r="D375" s="98"/>
    </row>
    <row r="376" spans="4:4" x14ac:dyDescent="0.25">
      <c r="D376" s="98"/>
    </row>
    <row r="377" spans="4:4" x14ac:dyDescent="0.25">
      <c r="D377" s="98"/>
    </row>
    <row r="378" spans="4:4" x14ac:dyDescent="0.25">
      <c r="D378" s="98"/>
    </row>
    <row r="379" spans="4:4" x14ac:dyDescent="0.25">
      <c r="D379" s="98"/>
    </row>
    <row r="380" spans="4:4" x14ac:dyDescent="0.25">
      <c r="D380" s="98"/>
    </row>
    <row r="381" spans="4:4" x14ac:dyDescent="0.25">
      <c r="D381" s="98"/>
    </row>
    <row r="382" spans="4:4" x14ac:dyDescent="0.25">
      <c r="D382" s="98"/>
    </row>
    <row r="383" spans="4:4" x14ac:dyDescent="0.25">
      <c r="D383" s="98"/>
    </row>
    <row r="384" spans="4:4" x14ac:dyDescent="0.25">
      <c r="D384" s="98"/>
    </row>
    <row r="385" spans="4:4" x14ac:dyDescent="0.25">
      <c r="D385" s="98"/>
    </row>
    <row r="386" spans="4:4" x14ac:dyDescent="0.25">
      <c r="D386" s="98"/>
    </row>
    <row r="387" spans="4:4" x14ac:dyDescent="0.25">
      <c r="D387" s="98"/>
    </row>
    <row r="388" spans="4:4" x14ac:dyDescent="0.25">
      <c r="D388" s="98"/>
    </row>
    <row r="389" spans="4:4" x14ac:dyDescent="0.25">
      <c r="D389" s="98"/>
    </row>
    <row r="390" spans="4:4" x14ac:dyDescent="0.25">
      <c r="D390" s="98"/>
    </row>
    <row r="391" spans="4:4" x14ac:dyDescent="0.25">
      <c r="D391" s="98"/>
    </row>
    <row r="392" spans="4:4" x14ac:dyDescent="0.25">
      <c r="D392" s="98"/>
    </row>
    <row r="393" spans="4:4" x14ac:dyDescent="0.25">
      <c r="D393" s="98"/>
    </row>
    <row r="394" spans="4:4" x14ac:dyDescent="0.25">
      <c r="D394" s="98"/>
    </row>
    <row r="395" spans="4:4" x14ac:dyDescent="0.25">
      <c r="D395" s="98"/>
    </row>
    <row r="396" spans="4:4" x14ac:dyDescent="0.25">
      <c r="D396" s="98"/>
    </row>
    <row r="397" spans="4:4" x14ac:dyDescent="0.25">
      <c r="D397" s="98"/>
    </row>
    <row r="398" spans="4:4" x14ac:dyDescent="0.25">
      <c r="D398" s="98"/>
    </row>
    <row r="399" spans="4:4" x14ac:dyDescent="0.25">
      <c r="D399" s="98"/>
    </row>
    <row r="400" spans="4:4" x14ac:dyDescent="0.25">
      <c r="D400" s="98"/>
    </row>
    <row r="401" spans="4:4" x14ac:dyDescent="0.25">
      <c r="D401" s="98"/>
    </row>
    <row r="402" spans="4:4" x14ac:dyDescent="0.25">
      <c r="D402" s="98"/>
    </row>
    <row r="403" spans="4:4" x14ac:dyDescent="0.25">
      <c r="D403" s="98"/>
    </row>
    <row r="404" spans="4:4" x14ac:dyDescent="0.25">
      <c r="D404" s="98"/>
    </row>
    <row r="405" spans="4:4" x14ac:dyDescent="0.25">
      <c r="D405" s="98"/>
    </row>
    <row r="406" spans="4:4" x14ac:dyDescent="0.25">
      <c r="D406" s="98"/>
    </row>
    <row r="407" spans="4:4" x14ac:dyDescent="0.25">
      <c r="D407" s="98"/>
    </row>
    <row r="408" spans="4:4" x14ac:dyDescent="0.25">
      <c r="D408" s="98"/>
    </row>
    <row r="409" spans="4:4" x14ac:dyDescent="0.25">
      <c r="D409" s="98"/>
    </row>
    <row r="410" spans="4:4" x14ac:dyDescent="0.25">
      <c r="D410" s="98"/>
    </row>
    <row r="411" spans="4:4" x14ac:dyDescent="0.25">
      <c r="D411" s="98"/>
    </row>
    <row r="412" spans="4:4" x14ac:dyDescent="0.25">
      <c r="D412" s="98"/>
    </row>
    <row r="413" spans="4:4" x14ac:dyDescent="0.25">
      <c r="D413" s="98"/>
    </row>
    <row r="414" spans="4:4" x14ac:dyDescent="0.25">
      <c r="D414" s="98"/>
    </row>
    <row r="415" spans="4:4" x14ac:dyDescent="0.25">
      <c r="D415" s="98"/>
    </row>
    <row r="416" spans="4:4" x14ac:dyDescent="0.25">
      <c r="D416" s="98"/>
    </row>
    <row r="417" spans="4:4" x14ac:dyDescent="0.25">
      <c r="D417" s="98"/>
    </row>
    <row r="418" spans="4:4" x14ac:dyDescent="0.25">
      <c r="D418" s="98"/>
    </row>
    <row r="419" spans="4:4" x14ac:dyDescent="0.25">
      <c r="D419" s="98"/>
    </row>
    <row r="420" spans="4:4" x14ac:dyDescent="0.25">
      <c r="D420" s="98"/>
    </row>
    <row r="421" spans="4:4" x14ac:dyDescent="0.25">
      <c r="D421" s="98"/>
    </row>
    <row r="422" spans="4:4" x14ac:dyDescent="0.25">
      <c r="D422" s="98"/>
    </row>
    <row r="423" spans="4:4" x14ac:dyDescent="0.25">
      <c r="D423" s="98"/>
    </row>
    <row r="424" spans="4:4" x14ac:dyDescent="0.25">
      <c r="D424" s="98"/>
    </row>
    <row r="425" spans="4:4" x14ac:dyDescent="0.25">
      <c r="D425" s="98"/>
    </row>
    <row r="426" spans="4:4" x14ac:dyDescent="0.25">
      <c r="D426" s="98"/>
    </row>
    <row r="427" spans="4:4" x14ac:dyDescent="0.25">
      <c r="D427" s="98"/>
    </row>
    <row r="428" spans="4:4" x14ac:dyDescent="0.25">
      <c r="D428" s="98"/>
    </row>
    <row r="429" spans="4:4" x14ac:dyDescent="0.25">
      <c r="D429" s="98"/>
    </row>
    <row r="430" spans="4:4" x14ac:dyDescent="0.25">
      <c r="D430" s="98"/>
    </row>
    <row r="431" spans="4:4" x14ac:dyDescent="0.25">
      <c r="D431" s="98"/>
    </row>
    <row r="432" spans="4:4" x14ac:dyDescent="0.25">
      <c r="D432" s="98"/>
    </row>
    <row r="433" spans="4:4" x14ac:dyDescent="0.25">
      <c r="D433" s="98"/>
    </row>
    <row r="434" spans="4:4" x14ac:dyDescent="0.25">
      <c r="D434" s="98"/>
    </row>
    <row r="435" spans="4:4" x14ac:dyDescent="0.25">
      <c r="D435" s="98"/>
    </row>
    <row r="436" spans="4:4" x14ac:dyDescent="0.25">
      <c r="D436" s="98"/>
    </row>
    <row r="437" spans="4:4" x14ac:dyDescent="0.25">
      <c r="D437" s="98"/>
    </row>
    <row r="438" spans="4:4" x14ac:dyDescent="0.25">
      <c r="D438" s="98"/>
    </row>
    <row r="439" spans="4:4" x14ac:dyDescent="0.25">
      <c r="D439" s="98"/>
    </row>
    <row r="440" spans="4:4" x14ac:dyDescent="0.25">
      <c r="D440" s="98"/>
    </row>
    <row r="441" spans="4:4" x14ac:dyDescent="0.25">
      <c r="D441" s="98"/>
    </row>
    <row r="442" spans="4:4" x14ac:dyDescent="0.25">
      <c r="D442" s="98"/>
    </row>
    <row r="443" spans="4:4" x14ac:dyDescent="0.25">
      <c r="D443" s="98"/>
    </row>
    <row r="444" spans="4:4" x14ac:dyDescent="0.25">
      <c r="D444" s="98"/>
    </row>
    <row r="445" spans="4:4" x14ac:dyDescent="0.25">
      <c r="D445" s="98"/>
    </row>
    <row r="446" spans="4:4" x14ac:dyDescent="0.25">
      <c r="D446" s="98"/>
    </row>
    <row r="447" spans="4:4" x14ac:dyDescent="0.25">
      <c r="D447" s="98"/>
    </row>
    <row r="448" spans="4:4" x14ac:dyDescent="0.25">
      <c r="D448" s="98"/>
    </row>
    <row r="449" spans="4:4" x14ac:dyDescent="0.25">
      <c r="D449" s="98"/>
    </row>
    <row r="450" spans="4:4" x14ac:dyDescent="0.25">
      <c r="D450" s="98"/>
    </row>
    <row r="451" spans="4:4" x14ac:dyDescent="0.25">
      <c r="D451" s="98"/>
    </row>
    <row r="452" spans="4:4" x14ac:dyDescent="0.25">
      <c r="D452" s="98"/>
    </row>
    <row r="453" spans="4:4" x14ac:dyDescent="0.25">
      <c r="D453" s="98"/>
    </row>
    <row r="454" spans="4:4" x14ac:dyDescent="0.25">
      <c r="D454" s="98"/>
    </row>
    <row r="455" spans="4:4" x14ac:dyDescent="0.25">
      <c r="D455" s="98"/>
    </row>
    <row r="456" spans="4:4" x14ac:dyDescent="0.25">
      <c r="D456" s="98"/>
    </row>
    <row r="457" spans="4:4" x14ac:dyDescent="0.25">
      <c r="D457" s="98"/>
    </row>
    <row r="458" spans="4:4" x14ac:dyDescent="0.25">
      <c r="D458" s="98"/>
    </row>
    <row r="459" spans="4:4" x14ac:dyDescent="0.25">
      <c r="D459" s="98"/>
    </row>
    <row r="460" spans="4:4" x14ac:dyDescent="0.25">
      <c r="D460" s="98"/>
    </row>
    <row r="461" spans="4:4" x14ac:dyDescent="0.25">
      <c r="D461" s="98"/>
    </row>
    <row r="462" spans="4:4" x14ac:dyDescent="0.25">
      <c r="D462" s="98"/>
    </row>
    <row r="463" spans="4:4" x14ac:dyDescent="0.25">
      <c r="D463" s="98"/>
    </row>
    <row r="464" spans="4:4" x14ac:dyDescent="0.25">
      <c r="D464" s="98"/>
    </row>
    <row r="465" spans="4:4" x14ac:dyDescent="0.25">
      <c r="D465" s="98"/>
    </row>
    <row r="466" spans="4:4" x14ac:dyDescent="0.25">
      <c r="D466" s="98"/>
    </row>
    <row r="467" spans="4:4" x14ac:dyDescent="0.25">
      <c r="D467" s="98"/>
    </row>
    <row r="468" spans="4:4" x14ac:dyDescent="0.25">
      <c r="D468" s="98"/>
    </row>
    <row r="469" spans="4:4" x14ac:dyDescent="0.25">
      <c r="D469" s="98"/>
    </row>
    <row r="470" spans="4:4" x14ac:dyDescent="0.25">
      <c r="D470" s="98"/>
    </row>
    <row r="471" spans="4:4" x14ac:dyDescent="0.25">
      <c r="D471" s="98"/>
    </row>
    <row r="472" spans="4:4" x14ac:dyDescent="0.25">
      <c r="D472" s="98"/>
    </row>
    <row r="473" spans="4:4" x14ac:dyDescent="0.25">
      <c r="D473" s="98"/>
    </row>
    <row r="474" spans="4:4" x14ac:dyDescent="0.25">
      <c r="D474" s="98"/>
    </row>
    <row r="475" spans="4:4" x14ac:dyDescent="0.25">
      <c r="D475" s="98"/>
    </row>
    <row r="476" spans="4:4" x14ac:dyDescent="0.25">
      <c r="D476" s="98"/>
    </row>
    <row r="477" spans="4:4" x14ac:dyDescent="0.25">
      <c r="D477" s="98"/>
    </row>
    <row r="478" spans="4:4" x14ac:dyDescent="0.25">
      <c r="D478" s="98"/>
    </row>
    <row r="479" spans="4:4" x14ac:dyDescent="0.25">
      <c r="D479" s="98"/>
    </row>
    <row r="480" spans="4:4" x14ac:dyDescent="0.25">
      <c r="D480" s="98"/>
    </row>
    <row r="481" spans="4:4" x14ac:dyDescent="0.25">
      <c r="D481" s="98"/>
    </row>
    <row r="482" spans="4:4" x14ac:dyDescent="0.25">
      <c r="D482" s="98"/>
    </row>
    <row r="483" spans="4:4" x14ac:dyDescent="0.25">
      <c r="D483" s="98"/>
    </row>
    <row r="484" spans="4:4" x14ac:dyDescent="0.25">
      <c r="D484" s="98"/>
    </row>
    <row r="485" spans="4:4" x14ac:dyDescent="0.25">
      <c r="D485" s="98"/>
    </row>
    <row r="486" spans="4:4" x14ac:dyDescent="0.25">
      <c r="D486" s="98"/>
    </row>
    <row r="487" spans="4:4" x14ac:dyDescent="0.25">
      <c r="D487" s="98"/>
    </row>
    <row r="488" spans="4:4" x14ac:dyDescent="0.25">
      <c r="D488" s="98"/>
    </row>
    <row r="489" spans="4:4" x14ac:dyDescent="0.25">
      <c r="D489" s="98"/>
    </row>
    <row r="490" spans="4:4" x14ac:dyDescent="0.25">
      <c r="D490" s="98"/>
    </row>
    <row r="491" spans="4:4" x14ac:dyDescent="0.25">
      <c r="D491" s="98"/>
    </row>
    <row r="492" spans="4:4" x14ac:dyDescent="0.25">
      <c r="D492" s="98"/>
    </row>
    <row r="493" spans="4:4" x14ac:dyDescent="0.25">
      <c r="D493" s="98"/>
    </row>
    <row r="494" spans="4:4" x14ac:dyDescent="0.25">
      <c r="D494" s="98"/>
    </row>
    <row r="495" spans="4:4" x14ac:dyDescent="0.25">
      <c r="D495" s="98"/>
    </row>
    <row r="496" spans="4:4" x14ac:dyDescent="0.25">
      <c r="D496" s="98"/>
    </row>
    <row r="497" spans="4:4" x14ac:dyDescent="0.25">
      <c r="D497" s="98"/>
    </row>
    <row r="498" spans="4:4" x14ac:dyDescent="0.25">
      <c r="D498" s="98"/>
    </row>
    <row r="499" spans="4:4" x14ac:dyDescent="0.25">
      <c r="D499" s="98"/>
    </row>
    <row r="500" spans="4:4" x14ac:dyDescent="0.25">
      <c r="D500" s="98"/>
    </row>
    <row r="501" spans="4:4" x14ac:dyDescent="0.25">
      <c r="D501" s="98"/>
    </row>
    <row r="502" spans="4:4" x14ac:dyDescent="0.25">
      <c r="D502" s="98"/>
    </row>
    <row r="503" spans="4:4" x14ac:dyDescent="0.25">
      <c r="D503" s="98"/>
    </row>
    <row r="504" spans="4:4" x14ac:dyDescent="0.25">
      <c r="D504" s="98"/>
    </row>
    <row r="505" spans="4:4" x14ac:dyDescent="0.25">
      <c r="D505" s="98"/>
    </row>
    <row r="506" spans="4:4" x14ac:dyDescent="0.25">
      <c r="D506" s="98"/>
    </row>
    <row r="507" spans="4:4" x14ac:dyDescent="0.25">
      <c r="D507" s="98"/>
    </row>
    <row r="508" spans="4:4" x14ac:dyDescent="0.25">
      <c r="D508" s="98"/>
    </row>
    <row r="509" spans="4:4" x14ac:dyDescent="0.25">
      <c r="D509" s="98"/>
    </row>
    <row r="510" spans="4:4" x14ac:dyDescent="0.25">
      <c r="D510" s="98"/>
    </row>
    <row r="511" spans="4:4" x14ac:dyDescent="0.25">
      <c r="D511" s="98"/>
    </row>
    <row r="512" spans="4:4" x14ac:dyDescent="0.25">
      <c r="D512" s="98"/>
    </row>
    <row r="513" spans="4:4" x14ac:dyDescent="0.25">
      <c r="D513" s="98"/>
    </row>
    <row r="514" spans="4:4" x14ac:dyDescent="0.25">
      <c r="D514" s="98"/>
    </row>
    <row r="515" spans="4:4" x14ac:dyDescent="0.25">
      <c r="D515" s="98"/>
    </row>
    <row r="516" spans="4:4" x14ac:dyDescent="0.25">
      <c r="D516" s="98"/>
    </row>
    <row r="517" spans="4:4" x14ac:dyDescent="0.25">
      <c r="D517" s="98"/>
    </row>
    <row r="518" spans="4:4" x14ac:dyDescent="0.25">
      <c r="D518" s="98"/>
    </row>
    <row r="519" spans="4:4" x14ac:dyDescent="0.25">
      <c r="D519" s="98"/>
    </row>
    <row r="520" spans="4:4" x14ac:dyDescent="0.25">
      <c r="D520" s="98"/>
    </row>
    <row r="521" spans="4:4" x14ac:dyDescent="0.25">
      <c r="D521" s="98"/>
    </row>
    <row r="522" spans="4:4" x14ac:dyDescent="0.25">
      <c r="D522" s="98"/>
    </row>
    <row r="523" spans="4:4" x14ac:dyDescent="0.25">
      <c r="D523" s="98"/>
    </row>
    <row r="524" spans="4:4" x14ac:dyDescent="0.25">
      <c r="D524" s="98"/>
    </row>
    <row r="525" spans="4:4" x14ac:dyDescent="0.25">
      <c r="D525" s="98"/>
    </row>
    <row r="526" spans="4:4" x14ac:dyDescent="0.25">
      <c r="D526" s="98"/>
    </row>
    <row r="527" spans="4:4" x14ac:dyDescent="0.25">
      <c r="D527" s="98"/>
    </row>
    <row r="528" spans="4:4" x14ac:dyDescent="0.25">
      <c r="D528" s="98"/>
    </row>
    <row r="529" spans="4:4" x14ac:dyDescent="0.25">
      <c r="D529" s="98"/>
    </row>
    <row r="530" spans="4:4" x14ac:dyDescent="0.25">
      <c r="D530" s="98"/>
    </row>
    <row r="531" spans="4:4" x14ac:dyDescent="0.25">
      <c r="D531" s="98"/>
    </row>
    <row r="532" spans="4:4" x14ac:dyDescent="0.25">
      <c r="D532" s="98"/>
    </row>
    <row r="533" spans="4:4" x14ac:dyDescent="0.25">
      <c r="D533" s="98"/>
    </row>
    <row r="534" spans="4:4" x14ac:dyDescent="0.25">
      <c r="D534" s="98"/>
    </row>
    <row r="535" spans="4:4" x14ac:dyDescent="0.25">
      <c r="D535" s="98"/>
    </row>
    <row r="536" spans="4:4" x14ac:dyDescent="0.25">
      <c r="D536" s="98"/>
    </row>
    <row r="537" spans="4:4" x14ac:dyDescent="0.25">
      <c r="D537" s="98"/>
    </row>
    <row r="538" spans="4:4" x14ac:dyDescent="0.25">
      <c r="D538" s="98"/>
    </row>
    <row r="539" spans="4:4" x14ac:dyDescent="0.25">
      <c r="D539" s="98"/>
    </row>
    <row r="540" spans="4:4" x14ac:dyDescent="0.25">
      <c r="D540" s="98"/>
    </row>
    <row r="541" spans="4:4" x14ac:dyDescent="0.25">
      <c r="D541" s="98"/>
    </row>
    <row r="542" spans="4:4" x14ac:dyDescent="0.25">
      <c r="D542" s="98"/>
    </row>
    <row r="543" spans="4:4" x14ac:dyDescent="0.25">
      <c r="D543" s="98"/>
    </row>
    <row r="544" spans="4:4" x14ac:dyDescent="0.25">
      <c r="D544" s="98"/>
    </row>
    <row r="545" spans="4:4" x14ac:dyDescent="0.25">
      <c r="D545" s="98"/>
    </row>
    <row r="546" spans="4:4" x14ac:dyDescent="0.25">
      <c r="D546" s="98"/>
    </row>
    <row r="547" spans="4:4" x14ac:dyDescent="0.25">
      <c r="D547" s="98"/>
    </row>
    <row r="548" spans="4:4" x14ac:dyDescent="0.25">
      <c r="D548" s="98"/>
    </row>
    <row r="549" spans="4:4" x14ac:dyDescent="0.25">
      <c r="D549" s="98"/>
    </row>
    <row r="550" spans="4:4" x14ac:dyDescent="0.25">
      <c r="D550" s="98"/>
    </row>
    <row r="551" spans="4:4" x14ac:dyDescent="0.25">
      <c r="D551" s="98"/>
    </row>
    <row r="552" spans="4:4" x14ac:dyDescent="0.25">
      <c r="D552" s="98"/>
    </row>
    <row r="553" spans="4:4" x14ac:dyDescent="0.25">
      <c r="D553" s="98"/>
    </row>
    <row r="554" spans="4:4" x14ac:dyDescent="0.25">
      <c r="D554" s="98"/>
    </row>
    <row r="555" spans="4:4" x14ac:dyDescent="0.25">
      <c r="D555" s="98"/>
    </row>
    <row r="556" spans="4:4" x14ac:dyDescent="0.25">
      <c r="D556" s="98"/>
    </row>
    <row r="557" spans="4:4" x14ac:dyDescent="0.25">
      <c r="D557" s="98"/>
    </row>
    <row r="558" spans="4:4" x14ac:dyDescent="0.25">
      <c r="D558" s="98"/>
    </row>
    <row r="559" spans="4:4" x14ac:dyDescent="0.25">
      <c r="D559" s="98"/>
    </row>
    <row r="560" spans="4:4" x14ac:dyDescent="0.25">
      <c r="D560" s="98"/>
    </row>
    <row r="561" spans="4:4" x14ac:dyDescent="0.25">
      <c r="D561" s="98"/>
    </row>
    <row r="562" spans="4:4" x14ac:dyDescent="0.25">
      <c r="D562" s="98"/>
    </row>
    <row r="563" spans="4:4" x14ac:dyDescent="0.25">
      <c r="D563" s="98"/>
    </row>
    <row r="564" spans="4:4" x14ac:dyDescent="0.25">
      <c r="D564" s="98"/>
    </row>
    <row r="565" spans="4:4" x14ac:dyDescent="0.25">
      <c r="D565" s="98"/>
    </row>
    <row r="566" spans="4:4" x14ac:dyDescent="0.25">
      <c r="D566" s="98"/>
    </row>
    <row r="567" spans="4:4" x14ac:dyDescent="0.25">
      <c r="D567" s="98"/>
    </row>
    <row r="568" spans="4:4" x14ac:dyDescent="0.25">
      <c r="D568" s="98"/>
    </row>
    <row r="569" spans="4:4" x14ac:dyDescent="0.25">
      <c r="D569" s="98"/>
    </row>
    <row r="570" spans="4:4" x14ac:dyDescent="0.25">
      <c r="D570" s="98"/>
    </row>
    <row r="571" spans="4:4" x14ac:dyDescent="0.25">
      <c r="D571" s="98"/>
    </row>
    <row r="572" spans="4:4" x14ac:dyDescent="0.25">
      <c r="D572" s="98"/>
    </row>
    <row r="573" spans="4:4" x14ac:dyDescent="0.25">
      <c r="D573" s="98"/>
    </row>
    <row r="574" spans="4:4" x14ac:dyDescent="0.25">
      <c r="D574" s="98"/>
    </row>
    <row r="575" spans="4:4" x14ac:dyDescent="0.25">
      <c r="D575" s="98"/>
    </row>
    <row r="576" spans="4:4" x14ac:dyDescent="0.25">
      <c r="D576" s="98"/>
    </row>
    <row r="577" spans="4:4" x14ac:dyDescent="0.25">
      <c r="D577" s="98"/>
    </row>
    <row r="578" spans="4:4" x14ac:dyDescent="0.25">
      <c r="D578" s="98"/>
    </row>
    <row r="579" spans="4:4" x14ac:dyDescent="0.25">
      <c r="D579" s="98"/>
    </row>
    <row r="580" spans="4:4" x14ac:dyDescent="0.25">
      <c r="D580" s="98"/>
    </row>
    <row r="581" spans="4:4" x14ac:dyDescent="0.25">
      <c r="D581" s="98"/>
    </row>
    <row r="582" spans="4:4" x14ac:dyDescent="0.25">
      <c r="D582" s="98"/>
    </row>
    <row r="583" spans="4:4" x14ac:dyDescent="0.25">
      <c r="D583" s="98"/>
    </row>
    <row r="584" spans="4:4" x14ac:dyDescent="0.25">
      <c r="D584" s="98"/>
    </row>
    <row r="585" spans="4:4" x14ac:dyDescent="0.25">
      <c r="D585" s="98"/>
    </row>
    <row r="586" spans="4:4" x14ac:dyDescent="0.25">
      <c r="D586" s="98"/>
    </row>
    <row r="587" spans="4:4" x14ac:dyDescent="0.25">
      <c r="D587" s="98"/>
    </row>
    <row r="588" spans="4:4" x14ac:dyDescent="0.25">
      <c r="D588" s="98"/>
    </row>
    <row r="589" spans="4:4" x14ac:dyDescent="0.25">
      <c r="D589" s="98"/>
    </row>
    <row r="590" spans="4:4" x14ac:dyDescent="0.25">
      <c r="D590" s="98"/>
    </row>
    <row r="591" spans="4:4" x14ac:dyDescent="0.25">
      <c r="D591" s="98"/>
    </row>
    <row r="592" spans="4:4" x14ac:dyDescent="0.25">
      <c r="D592" s="98"/>
    </row>
    <row r="593" spans="4:4" x14ac:dyDescent="0.25">
      <c r="D593" s="98"/>
    </row>
    <row r="594" spans="4:4" x14ac:dyDescent="0.25">
      <c r="D594" s="98"/>
    </row>
    <row r="595" spans="4:4" x14ac:dyDescent="0.25">
      <c r="D595" s="98"/>
    </row>
    <row r="596" spans="4:4" x14ac:dyDescent="0.25">
      <c r="D596" s="98"/>
    </row>
    <row r="597" spans="4:4" x14ac:dyDescent="0.25">
      <c r="D597" s="98"/>
    </row>
    <row r="598" spans="4:4" x14ac:dyDescent="0.25">
      <c r="D598" s="98"/>
    </row>
    <row r="599" spans="4:4" x14ac:dyDescent="0.25">
      <c r="D599" s="98"/>
    </row>
    <row r="600" spans="4:4" x14ac:dyDescent="0.25">
      <c r="D600" s="98"/>
    </row>
    <row r="601" spans="4:4" x14ac:dyDescent="0.25">
      <c r="D601" s="98"/>
    </row>
    <row r="602" spans="4:4" x14ac:dyDescent="0.25">
      <c r="D602" s="98"/>
    </row>
    <row r="603" spans="4:4" x14ac:dyDescent="0.25">
      <c r="D603" s="98"/>
    </row>
    <row r="604" spans="4:4" x14ac:dyDescent="0.25">
      <c r="D604" s="98"/>
    </row>
    <row r="605" spans="4:4" x14ac:dyDescent="0.25">
      <c r="D605" s="98"/>
    </row>
    <row r="606" spans="4:4" x14ac:dyDescent="0.25">
      <c r="D606" s="98"/>
    </row>
    <row r="607" spans="4:4" x14ac:dyDescent="0.25">
      <c r="D607" s="98"/>
    </row>
    <row r="608" spans="4:4" x14ac:dyDescent="0.25">
      <c r="D608" s="98"/>
    </row>
    <row r="609" spans="4:4" x14ac:dyDescent="0.25">
      <c r="D609" s="98"/>
    </row>
    <row r="610" spans="4:4" x14ac:dyDescent="0.25">
      <c r="D610" s="98"/>
    </row>
    <row r="611" spans="4:4" x14ac:dyDescent="0.25">
      <c r="D611" s="98"/>
    </row>
    <row r="612" spans="4:4" x14ac:dyDescent="0.25">
      <c r="D612" s="98"/>
    </row>
    <row r="613" spans="4:4" x14ac:dyDescent="0.25">
      <c r="D613" s="98"/>
    </row>
    <row r="614" spans="4:4" x14ac:dyDescent="0.25">
      <c r="D614" s="98"/>
    </row>
    <row r="615" spans="4:4" x14ac:dyDescent="0.25">
      <c r="D615" s="98"/>
    </row>
    <row r="616" spans="4:4" x14ac:dyDescent="0.25">
      <c r="D616" s="98"/>
    </row>
    <row r="617" spans="4:4" x14ac:dyDescent="0.25">
      <c r="D617" s="98"/>
    </row>
    <row r="618" spans="4:4" x14ac:dyDescent="0.25">
      <c r="D618" s="98"/>
    </row>
    <row r="619" spans="4:4" x14ac:dyDescent="0.25">
      <c r="D619" s="98"/>
    </row>
    <row r="620" spans="4:4" x14ac:dyDescent="0.25">
      <c r="D620" s="98"/>
    </row>
    <row r="621" spans="4:4" x14ac:dyDescent="0.25">
      <c r="D621" s="98"/>
    </row>
    <row r="622" spans="4:4" x14ac:dyDescent="0.25">
      <c r="D622" s="98"/>
    </row>
    <row r="623" spans="4:4" x14ac:dyDescent="0.25">
      <c r="D623" s="98"/>
    </row>
    <row r="624" spans="4:4" x14ac:dyDescent="0.25">
      <c r="D624" s="98"/>
    </row>
    <row r="625" spans="4:4" x14ac:dyDescent="0.25">
      <c r="D625" s="98"/>
    </row>
    <row r="626" spans="4:4" x14ac:dyDescent="0.25">
      <c r="D626" s="98"/>
    </row>
    <row r="627" spans="4:4" x14ac:dyDescent="0.25">
      <c r="D627" s="98"/>
    </row>
    <row r="628" spans="4:4" x14ac:dyDescent="0.25">
      <c r="D628" s="98"/>
    </row>
    <row r="629" spans="4:4" x14ac:dyDescent="0.25">
      <c r="D629" s="98"/>
    </row>
    <row r="630" spans="4:4" x14ac:dyDescent="0.25">
      <c r="D630" s="98"/>
    </row>
    <row r="631" spans="4:4" x14ac:dyDescent="0.25">
      <c r="D631" s="98"/>
    </row>
    <row r="632" spans="4:4" x14ac:dyDescent="0.25">
      <c r="D632" s="98"/>
    </row>
    <row r="633" spans="4:4" x14ac:dyDescent="0.25">
      <c r="D633" s="98"/>
    </row>
    <row r="634" spans="4:4" x14ac:dyDescent="0.25">
      <c r="D634" s="98"/>
    </row>
    <row r="635" spans="4:4" x14ac:dyDescent="0.25">
      <c r="D635" s="98"/>
    </row>
    <row r="636" spans="4:4" x14ac:dyDescent="0.25">
      <c r="D636" s="98"/>
    </row>
    <row r="637" spans="4:4" x14ac:dyDescent="0.25">
      <c r="D637" s="98"/>
    </row>
    <row r="638" spans="4:4" x14ac:dyDescent="0.25">
      <c r="D638" s="98"/>
    </row>
    <row r="639" spans="4:4" x14ac:dyDescent="0.25">
      <c r="D639" s="98"/>
    </row>
    <row r="640" spans="4:4" x14ac:dyDescent="0.25">
      <c r="D640" s="98"/>
    </row>
    <row r="641" spans="4:4" x14ac:dyDescent="0.25">
      <c r="D641" s="98"/>
    </row>
    <row r="642" spans="4:4" x14ac:dyDescent="0.25">
      <c r="D642" s="98"/>
    </row>
    <row r="643" spans="4:4" x14ac:dyDescent="0.25">
      <c r="D643" s="98"/>
    </row>
    <row r="644" spans="4:4" x14ac:dyDescent="0.25">
      <c r="D644" s="98"/>
    </row>
    <row r="645" spans="4:4" x14ac:dyDescent="0.25">
      <c r="D645" s="98"/>
    </row>
    <row r="646" spans="4:4" x14ac:dyDescent="0.25">
      <c r="D646" s="98"/>
    </row>
    <row r="647" spans="4:4" x14ac:dyDescent="0.25">
      <c r="D647" s="98"/>
    </row>
    <row r="648" spans="4:4" x14ac:dyDescent="0.25">
      <c r="D648" s="98"/>
    </row>
    <row r="649" spans="4:4" x14ac:dyDescent="0.25">
      <c r="D649" s="98"/>
    </row>
    <row r="650" spans="4:4" x14ac:dyDescent="0.25">
      <c r="D650" s="98"/>
    </row>
    <row r="651" spans="4:4" x14ac:dyDescent="0.25">
      <c r="D651" s="98"/>
    </row>
    <row r="652" spans="4:4" x14ac:dyDescent="0.25">
      <c r="D652" s="98"/>
    </row>
    <row r="653" spans="4:4" x14ac:dyDescent="0.25">
      <c r="D653" s="98"/>
    </row>
    <row r="654" spans="4:4" x14ac:dyDescent="0.25">
      <c r="D654" s="98"/>
    </row>
    <row r="655" spans="4:4" x14ac:dyDescent="0.25">
      <c r="D655" s="98"/>
    </row>
    <row r="656" spans="4:4" x14ac:dyDescent="0.25">
      <c r="D656" s="98"/>
    </row>
    <row r="657" spans="4:4" x14ac:dyDescent="0.25">
      <c r="D657" s="98"/>
    </row>
    <row r="658" spans="4:4" x14ac:dyDescent="0.25">
      <c r="D658" s="98"/>
    </row>
    <row r="659" spans="4:4" x14ac:dyDescent="0.25">
      <c r="D659" s="98"/>
    </row>
    <row r="660" spans="4:4" x14ac:dyDescent="0.25">
      <c r="D660" s="98"/>
    </row>
    <row r="661" spans="4:4" x14ac:dyDescent="0.25">
      <c r="D661" s="98"/>
    </row>
    <row r="662" spans="4:4" x14ac:dyDescent="0.25">
      <c r="D662" s="98"/>
    </row>
    <row r="663" spans="4:4" x14ac:dyDescent="0.25">
      <c r="D663" s="98"/>
    </row>
    <row r="664" spans="4:4" x14ac:dyDescent="0.25">
      <c r="D664" s="98"/>
    </row>
    <row r="665" spans="4:4" x14ac:dyDescent="0.25">
      <c r="D665" s="98"/>
    </row>
    <row r="666" spans="4:4" x14ac:dyDescent="0.25">
      <c r="D666" s="98"/>
    </row>
    <row r="667" spans="4:4" x14ac:dyDescent="0.25">
      <c r="D667" s="98"/>
    </row>
    <row r="668" spans="4:4" x14ac:dyDescent="0.25">
      <c r="D668" s="98"/>
    </row>
    <row r="669" spans="4:4" x14ac:dyDescent="0.25">
      <c r="D669" s="98"/>
    </row>
    <row r="670" spans="4:4" x14ac:dyDescent="0.25">
      <c r="D670" s="98"/>
    </row>
    <row r="671" spans="4:4" x14ac:dyDescent="0.25">
      <c r="D671" s="98"/>
    </row>
    <row r="672" spans="4:4" x14ac:dyDescent="0.25">
      <c r="D672" s="98"/>
    </row>
    <row r="673" spans="4:4" x14ac:dyDescent="0.25">
      <c r="D673" s="98"/>
    </row>
    <row r="674" spans="4:4" x14ac:dyDescent="0.25">
      <c r="D674" s="98"/>
    </row>
    <row r="675" spans="4:4" x14ac:dyDescent="0.25">
      <c r="D675" s="98"/>
    </row>
    <row r="676" spans="4:4" x14ac:dyDescent="0.25">
      <c r="D676" s="98"/>
    </row>
    <row r="677" spans="4:4" x14ac:dyDescent="0.25">
      <c r="D677" s="98"/>
    </row>
    <row r="678" spans="4:4" x14ac:dyDescent="0.25">
      <c r="D678" s="98"/>
    </row>
    <row r="679" spans="4:4" x14ac:dyDescent="0.25">
      <c r="D679" s="98"/>
    </row>
    <row r="680" spans="4:4" x14ac:dyDescent="0.25">
      <c r="D680" s="98"/>
    </row>
    <row r="681" spans="4:4" x14ac:dyDescent="0.25">
      <c r="D681" s="98"/>
    </row>
    <row r="682" spans="4:4" x14ac:dyDescent="0.25">
      <c r="D682" s="98"/>
    </row>
    <row r="683" spans="4:4" x14ac:dyDescent="0.25">
      <c r="D683" s="98"/>
    </row>
    <row r="684" spans="4:4" x14ac:dyDescent="0.25">
      <c r="D684" s="98"/>
    </row>
    <row r="685" spans="4:4" x14ac:dyDescent="0.25">
      <c r="D685" s="98"/>
    </row>
    <row r="686" spans="4:4" x14ac:dyDescent="0.25">
      <c r="D686" s="98"/>
    </row>
    <row r="687" spans="4:4" x14ac:dyDescent="0.25">
      <c r="D687" s="98"/>
    </row>
    <row r="688" spans="4:4" x14ac:dyDescent="0.25">
      <c r="D688" s="98"/>
    </row>
    <row r="689" spans="4:4" x14ac:dyDescent="0.25">
      <c r="D689" s="98"/>
    </row>
    <row r="690" spans="4:4" x14ac:dyDescent="0.25">
      <c r="D690" s="98"/>
    </row>
    <row r="691" spans="4:4" x14ac:dyDescent="0.25">
      <c r="D691" s="98"/>
    </row>
    <row r="692" spans="4:4" x14ac:dyDescent="0.25">
      <c r="D692" s="98"/>
    </row>
    <row r="693" spans="4:4" x14ac:dyDescent="0.25">
      <c r="D693" s="98"/>
    </row>
    <row r="694" spans="4:4" x14ac:dyDescent="0.25">
      <c r="D694" s="98"/>
    </row>
    <row r="695" spans="4:4" x14ac:dyDescent="0.25">
      <c r="D695" s="98"/>
    </row>
    <row r="696" spans="4:4" x14ac:dyDescent="0.25">
      <c r="D696" s="98"/>
    </row>
    <row r="697" spans="4:4" x14ac:dyDescent="0.25">
      <c r="D697" s="98"/>
    </row>
    <row r="698" spans="4:4" x14ac:dyDescent="0.25">
      <c r="D698" s="98"/>
    </row>
    <row r="699" spans="4:4" x14ac:dyDescent="0.25">
      <c r="D699" s="98"/>
    </row>
    <row r="700" spans="4:4" x14ac:dyDescent="0.25">
      <c r="D700" s="98"/>
    </row>
    <row r="701" spans="4:4" x14ac:dyDescent="0.25">
      <c r="D701" s="98"/>
    </row>
    <row r="702" spans="4:4" x14ac:dyDescent="0.25">
      <c r="D702" s="98"/>
    </row>
    <row r="703" spans="4:4" x14ac:dyDescent="0.25">
      <c r="D703" s="98"/>
    </row>
    <row r="704" spans="4:4" x14ac:dyDescent="0.25">
      <c r="D704" s="98"/>
    </row>
    <row r="705" spans="4:4" x14ac:dyDescent="0.25">
      <c r="D705" s="98"/>
    </row>
    <row r="706" spans="4:4" x14ac:dyDescent="0.25">
      <c r="D706" s="98"/>
    </row>
    <row r="707" spans="4:4" x14ac:dyDescent="0.25">
      <c r="D707" s="98"/>
    </row>
    <row r="708" spans="4:4" x14ac:dyDescent="0.25">
      <c r="D708" s="98"/>
    </row>
    <row r="709" spans="4:4" x14ac:dyDescent="0.25">
      <c r="D709" s="98"/>
    </row>
    <row r="710" spans="4:4" x14ac:dyDescent="0.25">
      <c r="D710" s="98"/>
    </row>
    <row r="711" spans="4:4" x14ac:dyDescent="0.25">
      <c r="D711" s="98"/>
    </row>
    <row r="712" spans="4:4" x14ac:dyDescent="0.25">
      <c r="D712" s="98"/>
    </row>
    <row r="713" spans="4:4" x14ac:dyDescent="0.25">
      <c r="D713" s="98"/>
    </row>
    <row r="714" spans="4:4" x14ac:dyDescent="0.25">
      <c r="D714" s="98"/>
    </row>
    <row r="715" spans="4:4" x14ac:dyDescent="0.25">
      <c r="D715" s="98"/>
    </row>
    <row r="716" spans="4:4" x14ac:dyDescent="0.25">
      <c r="D716" s="98"/>
    </row>
    <row r="717" spans="4:4" x14ac:dyDescent="0.25">
      <c r="D717" s="98"/>
    </row>
    <row r="718" spans="4:4" x14ac:dyDescent="0.25">
      <c r="D718" s="98"/>
    </row>
    <row r="719" spans="4:4" x14ac:dyDescent="0.25">
      <c r="D719" s="98"/>
    </row>
    <row r="720" spans="4:4" x14ac:dyDescent="0.25">
      <c r="D720" s="98"/>
    </row>
    <row r="721" spans="4:4" x14ac:dyDescent="0.25">
      <c r="D721" s="98"/>
    </row>
    <row r="722" spans="4:4" x14ac:dyDescent="0.25">
      <c r="D722" s="98"/>
    </row>
    <row r="723" spans="4:4" x14ac:dyDescent="0.25">
      <c r="D723" s="98"/>
    </row>
    <row r="724" spans="4:4" x14ac:dyDescent="0.25">
      <c r="D724" s="98"/>
    </row>
    <row r="725" spans="4:4" x14ac:dyDescent="0.25">
      <c r="D725" s="98"/>
    </row>
    <row r="726" spans="4:4" x14ac:dyDescent="0.25">
      <c r="D726" s="98"/>
    </row>
    <row r="727" spans="4:4" x14ac:dyDescent="0.25">
      <c r="D727" s="98"/>
    </row>
    <row r="728" spans="4:4" x14ac:dyDescent="0.25">
      <c r="D728" s="98"/>
    </row>
    <row r="729" spans="4:4" x14ac:dyDescent="0.25">
      <c r="D729" s="98"/>
    </row>
    <row r="730" spans="4:4" x14ac:dyDescent="0.25">
      <c r="D730" s="98"/>
    </row>
    <row r="731" spans="4:4" x14ac:dyDescent="0.25">
      <c r="D731" s="98"/>
    </row>
    <row r="732" spans="4:4" x14ac:dyDescent="0.25">
      <c r="D732" s="98"/>
    </row>
    <row r="733" spans="4:4" x14ac:dyDescent="0.25">
      <c r="D733" s="98"/>
    </row>
    <row r="734" spans="4:4" x14ac:dyDescent="0.25">
      <c r="D734" s="98"/>
    </row>
    <row r="735" spans="4:4" x14ac:dyDescent="0.25">
      <c r="D735" s="98"/>
    </row>
    <row r="736" spans="4:4" x14ac:dyDescent="0.25">
      <c r="D736" s="98"/>
    </row>
    <row r="737" spans="4:4" x14ac:dyDescent="0.25">
      <c r="D737" s="98"/>
    </row>
    <row r="738" spans="4:4" x14ac:dyDescent="0.25">
      <c r="D738" s="98"/>
    </row>
    <row r="739" spans="4:4" x14ac:dyDescent="0.25">
      <c r="D739" s="98"/>
    </row>
    <row r="740" spans="4:4" x14ac:dyDescent="0.25">
      <c r="D740" s="98"/>
    </row>
    <row r="741" spans="4:4" x14ac:dyDescent="0.25">
      <c r="D741" s="98"/>
    </row>
    <row r="742" spans="4:4" x14ac:dyDescent="0.25">
      <c r="D742" s="98"/>
    </row>
    <row r="743" spans="4:4" x14ac:dyDescent="0.25">
      <c r="D743" s="98"/>
    </row>
    <row r="744" spans="4:4" x14ac:dyDescent="0.25">
      <c r="D744" s="98"/>
    </row>
    <row r="745" spans="4:4" x14ac:dyDescent="0.25">
      <c r="D745" s="98"/>
    </row>
    <row r="746" spans="4:4" x14ac:dyDescent="0.25">
      <c r="D746" s="98"/>
    </row>
    <row r="747" spans="4:4" x14ac:dyDescent="0.25">
      <c r="D747" s="98"/>
    </row>
    <row r="748" spans="4:4" x14ac:dyDescent="0.25">
      <c r="D748" s="98"/>
    </row>
    <row r="749" spans="4:4" x14ac:dyDescent="0.25">
      <c r="D749" s="98"/>
    </row>
    <row r="750" spans="4:4" x14ac:dyDescent="0.25">
      <c r="D750" s="98"/>
    </row>
    <row r="751" spans="4:4" x14ac:dyDescent="0.25">
      <c r="D751" s="98"/>
    </row>
    <row r="752" spans="4:4" x14ac:dyDescent="0.25">
      <c r="D752" s="98"/>
    </row>
    <row r="753" spans="4:4" x14ac:dyDescent="0.25">
      <c r="D753" s="98"/>
    </row>
    <row r="754" spans="4:4" x14ac:dyDescent="0.25">
      <c r="D754" s="98"/>
    </row>
    <row r="755" spans="4:4" x14ac:dyDescent="0.25">
      <c r="D755" s="98"/>
    </row>
    <row r="756" spans="4:4" x14ac:dyDescent="0.25">
      <c r="D756" s="98"/>
    </row>
    <row r="757" spans="4:4" x14ac:dyDescent="0.25">
      <c r="D757" s="98"/>
    </row>
    <row r="758" spans="4:4" x14ac:dyDescent="0.25">
      <c r="D758" s="98"/>
    </row>
    <row r="759" spans="4:4" x14ac:dyDescent="0.25">
      <c r="D759" s="98"/>
    </row>
    <row r="760" spans="4:4" x14ac:dyDescent="0.25">
      <c r="D760" s="98"/>
    </row>
    <row r="761" spans="4:4" x14ac:dyDescent="0.25">
      <c r="D761" s="98"/>
    </row>
    <row r="762" spans="4:4" x14ac:dyDescent="0.25">
      <c r="D762" s="98"/>
    </row>
    <row r="763" spans="4:4" x14ac:dyDescent="0.25">
      <c r="D763" s="98"/>
    </row>
    <row r="764" spans="4:4" x14ac:dyDescent="0.25">
      <c r="D764" s="98"/>
    </row>
    <row r="765" spans="4:4" x14ac:dyDescent="0.25">
      <c r="D765" s="98"/>
    </row>
    <row r="766" spans="4:4" x14ac:dyDescent="0.25">
      <c r="D766" s="98"/>
    </row>
    <row r="767" spans="4:4" x14ac:dyDescent="0.25">
      <c r="D767" s="98"/>
    </row>
    <row r="768" spans="4:4" x14ac:dyDescent="0.25">
      <c r="D768" s="98"/>
    </row>
    <row r="769" spans="4:4" x14ac:dyDescent="0.25">
      <c r="D769" s="98"/>
    </row>
    <row r="770" spans="4:4" x14ac:dyDescent="0.25">
      <c r="D770" s="98"/>
    </row>
    <row r="771" spans="4:4" x14ac:dyDescent="0.25">
      <c r="D771" s="98"/>
    </row>
    <row r="772" spans="4:4" x14ac:dyDescent="0.25">
      <c r="D772" s="98"/>
    </row>
    <row r="773" spans="4:4" x14ac:dyDescent="0.25">
      <c r="D773" s="98"/>
    </row>
    <row r="774" spans="4:4" x14ac:dyDescent="0.25">
      <c r="D774" s="98"/>
    </row>
    <row r="775" spans="4:4" x14ac:dyDescent="0.25">
      <c r="D775" s="98"/>
    </row>
    <row r="776" spans="4:4" x14ac:dyDescent="0.25">
      <c r="D776" s="98"/>
    </row>
    <row r="777" spans="4:4" x14ac:dyDescent="0.25">
      <c r="D777" s="98"/>
    </row>
    <row r="778" spans="4:4" x14ac:dyDescent="0.25">
      <c r="D778" s="98"/>
    </row>
    <row r="779" spans="4:4" x14ac:dyDescent="0.25">
      <c r="D779" s="98"/>
    </row>
    <row r="780" spans="4:4" x14ac:dyDescent="0.25">
      <c r="D780" s="98"/>
    </row>
    <row r="781" spans="4:4" x14ac:dyDescent="0.25">
      <c r="D781" s="98"/>
    </row>
    <row r="782" spans="4:4" x14ac:dyDescent="0.25">
      <c r="D782" s="98"/>
    </row>
    <row r="783" spans="4:4" x14ac:dyDescent="0.25">
      <c r="D783" s="98"/>
    </row>
    <row r="784" spans="4:4" x14ac:dyDescent="0.25">
      <c r="D784" s="98"/>
    </row>
    <row r="785" spans="4:4" x14ac:dyDescent="0.25">
      <c r="D785" s="98"/>
    </row>
    <row r="786" spans="4:4" x14ac:dyDescent="0.25">
      <c r="D786" s="98"/>
    </row>
    <row r="787" spans="4:4" x14ac:dyDescent="0.25">
      <c r="D787" s="98"/>
    </row>
    <row r="788" spans="4:4" x14ac:dyDescent="0.25">
      <c r="D788" s="98"/>
    </row>
    <row r="789" spans="4:4" x14ac:dyDescent="0.25">
      <c r="D789" s="98"/>
    </row>
    <row r="790" spans="4:4" x14ac:dyDescent="0.25">
      <c r="D790" s="98"/>
    </row>
    <row r="791" spans="4:4" x14ac:dyDescent="0.25">
      <c r="D791" s="98"/>
    </row>
    <row r="792" spans="4:4" x14ac:dyDescent="0.25">
      <c r="D792" s="98"/>
    </row>
    <row r="793" spans="4:4" x14ac:dyDescent="0.25">
      <c r="D793" s="98"/>
    </row>
    <row r="794" spans="4:4" x14ac:dyDescent="0.25">
      <c r="D794" s="98"/>
    </row>
    <row r="795" spans="4:4" x14ac:dyDescent="0.25">
      <c r="D795" s="98"/>
    </row>
    <row r="796" spans="4:4" x14ac:dyDescent="0.25">
      <c r="D796" s="98"/>
    </row>
    <row r="797" spans="4:4" x14ac:dyDescent="0.25">
      <c r="D797" s="98"/>
    </row>
    <row r="798" spans="4:4" x14ac:dyDescent="0.25">
      <c r="D798" s="98"/>
    </row>
    <row r="799" spans="4:4" x14ac:dyDescent="0.25">
      <c r="D799" s="98"/>
    </row>
    <row r="800" spans="4:4" x14ac:dyDescent="0.25">
      <c r="D800" s="98"/>
    </row>
    <row r="801" spans="4:4" x14ac:dyDescent="0.25">
      <c r="D801" s="98"/>
    </row>
    <row r="802" spans="4:4" x14ac:dyDescent="0.25">
      <c r="D802" s="98"/>
    </row>
    <row r="803" spans="4:4" x14ac:dyDescent="0.25">
      <c r="D803" s="98"/>
    </row>
    <row r="804" spans="4:4" x14ac:dyDescent="0.25">
      <c r="D804" s="98"/>
    </row>
    <row r="805" spans="4:4" x14ac:dyDescent="0.25">
      <c r="D805" s="98"/>
    </row>
    <row r="806" spans="4:4" x14ac:dyDescent="0.25">
      <c r="D806" s="98"/>
    </row>
    <row r="807" spans="4:4" x14ac:dyDescent="0.25">
      <c r="D807" s="98"/>
    </row>
    <row r="808" spans="4:4" x14ac:dyDescent="0.25">
      <c r="D808" s="98"/>
    </row>
    <row r="809" spans="4:4" x14ac:dyDescent="0.25">
      <c r="D809" s="98"/>
    </row>
    <row r="810" spans="4:4" x14ac:dyDescent="0.25">
      <c r="D810" s="98"/>
    </row>
    <row r="811" spans="4:4" x14ac:dyDescent="0.25">
      <c r="D811" s="98"/>
    </row>
    <row r="812" spans="4:4" x14ac:dyDescent="0.25">
      <c r="D812" s="98"/>
    </row>
    <row r="813" spans="4:4" x14ac:dyDescent="0.25">
      <c r="D813" s="98"/>
    </row>
    <row r="814" spans="4:4" x14ac:dyDescent="0.25">
      <c r="D814" s="98"/>
    </row>
    <row r="815" spans="4:4" x14ac:dyDescent="0.25">
      <c r="D815" s="98"/>
    </row>
    <row r="816" spans="4:4" x14ac:dyDescent="0.25">
      <c r="D816" s="98"/>
    </row>
    <row r="817" spans="4:4" x14ac:dyDescent="0.25">
      <c r="D817" s="98"/>
    </row>
    <row r="818" spans="4:4" x14ac:dyDescent="0.25">
      <c r="D818" s="98"/>
    </row>
    <row r="819" spans="4:4" x14ac:dyDescent="0.25">
      <c r="D819" s="98"/>
    </row>
    <row r="820" spans="4:4" x14ac:dyDescent="0.25">
      <c r="D820" s="98"/>
    </row>
    <row r="821" spans="4:4" x14ac:dyDescent="0.25">
      <c r="D821" s="98"/>
    </row>
    <row r="822" spans="4:4" x14ac:dyDescent="0.25">
      <c r="D822" s="98"/>
    </row>
    <row r="823" spans="4:4" x14ac:dyDescent="0.25">
      <c r="D823" s="98"/>
    </row>
    <row r="824" spans="4:4" x14ac:dyDescent="0.25">
      <c r="D824" s="98"/>
    </row>
    <row r="825" spans="4:4" x14ac:dyDescent="0.25">
      <c r="D825" s="98"/>
    </row>
    <row r="826" spans="4:4" x14ac:dyDescent="0.25">
      <c r="D826" s="98"/>
    </row>
    <row r="827" spans="4:4" x14ac:dyDescent="0.25">
      <c r="D827" s="98"/>
    </row>
    <row r="828" spans="4:4" x14ac:dyDescent="0.25">
      <c r="D828" s="98"/>
    </row>
    <row r="829" spans="4:4" x14ac:dyDescent="0.25">
      <c r="D829" s="98"/>
    </row>
    <row r="830" spans="4:4" x14ac:dyDescent="0.25">
      <c r="D830" s="98"/>
    </row>
    <row r="831" spans="4:4" x14ac:dyDescent="0.25">
      <c r="D831" s="98"/>
    </row>
    <row r="832" spans="4:4" x14ac:dyDescent="0.25">
      <c r="D832" s="98"/>
    </row>
    <row r="833" spans="4:4" x14ac:dyDescent="0.25">
      <c r="D833" s="98"/>
    </row>
    <row r="834" spans="4:4" x14ac:dyDescent="0.25">
      <c r="D834" s="98"/>
    </row>
    <row r="835" spans="4:4" x14ac:dyDescent="0.25">
      <c r="D835" s="98"/>
    </row>
    <row r="836" spans="4:4" x14ac:dyDescent="0.25">
      <c r="D836" s="98"/>
    </row>
    <row r="837" spans="4:4" x14ac:dyDescent="0.25">
      <c r="D837" s="98"/>
    </row>
    <row r="838" spans="4:4" x14ac:dyDescent="0.25">
      <c r="D838" s="98"/>
    </row>
    <row r="839" spans="4:4" x14ac:dyDescent="0.25">
      <c r="D839" s="98"/>
    </row>
    <row r="840" spans="4:4" x14ac:dyDescent="0.25">
      <c r="D840" s="98"/>
    </row>
    <row r="841" spans="4:4" x14ac:dyDescent="0.25">
      <c r="D841" s="98"/>
    </row>
    <row r="842" spans="4:4" x14ac:dyDescent="0.25">
      <c r="D842" s="98"/>
    </row>
    <row r="843" spans="4:4" x14ac:dyDescent="0.25">
      <c r="D843" s="98"/>
    </row>
    <row r="844" spans="4:4" x14ac:dyDescent="0.25">
      <c r="D844" s="98"/>
    </row>
    <row r="845" spans="4:4" x14ac:dyDescent="0.25">
      <c r="D845" s="98"/>
    </row>
    <row r="846" spans="4:4" x14ac:dyDescent="0.25">
      <c r="D846" s="98"/>
    </row>
    <row r="847" spans="4:4" x14ac:dyDescent="0.25">
      <c r="D847" s="98"/>
    </row>
    <row r="848" spans="4:4" x14ac:dyDescent="0.25">
      <c r="D848" s="98"/>
    </row>
    <row r="849" spans="4:4" x14ac:dyDescent="0.25">
      <c r="D849" s="98"/>
    </row>
    <row r="850" spans="4:4" x14ac:dyDescent="0.25">
      <c r="D850" s="98"/>
    </row>
    <row r="851" spans="4:4" x14ac:dyDescent="0.25">
      <c r="D851" s="98"/>
    </row>
    <row r="852" spans="4:4" x14ac:dyDescent="0.25">
      <c r="D852" s="98"/>
    </row>
    <row r="853" spans="4:4" x14ac:dyDescent="0.25">
      <c r="D853" s="98"/>
    </row>
    <row r="854" spans="4:4" x14ac:dyDescent="0.25">
      <c r="D854" s="98"/>
    </row>
    <row r="855" spans="4:4" x14ac:dyDescent="0.25">
      <c r="D855" s="98"/>
    </row>
    <row r="856" spans="4:4" x14ac:dyDescent="0.25">
      <c r="D856" s="98"/>
    </row>
    <row r="857" spans="4:4" x14ac:dyDescent="0.25">
      <c r="D857" s="98"/>
    </row>
    <row r="858" spans="4:4" x14ac:dyDescent="0.25">
      <c r="D858" s="98"/>
    </row>
    <row r="859" spans="4:4" x14ac:dyDescent="0.25">
      <c r="D859" s="98"/>
    </row>
    <row r="860" spans="4:4" x14ac:dyDescent="0.25">
      <c r="D860" s="98"/>
    </row>
    <row r="861" spans="4:4" x14ac:dyDescent="0.25">
      <c r="D861" s="98"/>
    </row>
    <row r="862" spans="4:4" x14ac:dyDescent="0.25">
      <c r="D862" s="98"/>
    </row>
    <row r="863" spans="4:4" x14ac:dyDescent="0.25">
      <c r="D863" s="98"/>
    </row>
    <row r="864" spans="4:4" x14ac:dyDescent="0.25">
      <c r="D864" s="98"/>
    </row>
    <row r="865" spans="4:4" x14ac:dyDescent="0.25">
      <c r="D865" s="98"/>
    </row>
    <row r="866" spans="4:4" x14ac:dyDescent="0.25">
      <c r="D866" s="98"/>
    </row>
    <row r="867" spans="4:4" x14ac:dyDescent="0.25">
      <c r="D867" s="98"/>
    </row>
    <row r="868" spans="4:4" x14ac:dyDescent="0.25">
      <c r="D868" s="98"/>
    </row>
    <row r="869" spans="4:4" x14ac:dyDescent="0.25">
      <c r="D869" s="98"/>
    </row>
    <row r="870" spans="4:4" x14ac:dyDescent="0.25">
      <c r="D870" s="98"/>
    </row>
    <row r="871" spans="4:4" x14ac:dyDescent="0.25">
      <c r="D871" s="98"/>
    </row>
    <row r="872" spans="4:4" x14ac:dyDescent="0.25">
      <c r="D872" s="98"/>
    </row>
    <row r="873" spans="4:4" x14ac:dyDescent="0.25">
      <c r="D873" s="98"/>
    </row>
    <row r="874" spans="4:4" x14ac:dyDescent="0.25">
      <c r="D874" s="98"/>
    </row>
    <row r="875" spans="4:4" x14ac:dyDescent="0.25">
      <c r="D875" s="98"/>
    </row>
    <row r="876" spans="4:4" x14ac:dyDescent="0.25">
      <c r="D876" s="98"/>
    </row>
    <row r="877" spans="4:4" x14ac:dyDescent="0.25">
      <c r="D877" s="98"/>
    </row>
    <row r="878" spans="4:4" x14ac:dyDescent="0.25">
      <c r="D878" s="98"/>
    </row>
    <row r="879" spans="4:4" x14ac:dyDescent="0.25">
      <c r="D879" s="98"/>
    </row>
    <row r="880" spans="4:4" x14ac:dyDescent="0.25">
      <c r="D880" s="98"/>
    </row>
    <row r="881" spans="4:4" x14ac:dyDescent="0.25">
      <c r="D881" s="98"/>
    </row>
    <row r="882" spans="4:4" x14ac:dyDescent="0.25">
      <c r="D882" s="98"/>
    </row>
    <row r="883" spans="4:4" x14ac:dyDescent="0.25">
      <c r="D883" s="98"/>
    </row>
    <row r="884" spans="4:4" x14ac:dyDescent="0.25">
      <c r="D884" s="98"/>
    </row>
    <row r="885" spans="4:4" x14ac:dyDescent="0.25">
      <c r="D885" s="98"/>
    </row>
    <row r="886" spans="4:4" x14ac:dyDescent="0.25">
      <c r="D886" s="98"/>
    </row>
    <row r="887" spans="4:4" x14ac:dyDescent="0.25">
      <c r="D887" s="98"/>
    </row>
    <row r="888" spans="4:4" x14ac:dyDescent="0.25">
      <c r="D888" s="98"/>
    </row>
    <row r="889" spans="4:4" x14ac:dyDescent="0.25">
      <c r="D889" s="98"/>
    </row>
    <row r="890" spans="4:4" x14ac:dyDescent="0.25">
      <c r="D890" s="98"/>
    </row>
    <row r="891" spans="4:4" x14ac:dyDescent="0.25">
      <c r="D891" s="98"/>
    </row>
    <row r="892" spans="4:4" x14ac:dyDescent="0.25">
      <c r="D892" s="98"/>
    </row>
    <row r="893" spans="4:4" x14ac:dyDescent="0.25">
      <c r="D893" s="98"/>
    </row>
    <row r="894" spans="4:4" x14ac:dyDescent="0.25">
      <c r="D894" s="98"/>
    </row>
    <row r="895" spans="4:4" x14ac:dyDescent="0.25">
      <c r="D895" s="98"/>
    </row>
    <row r="896" spans="4:4" x14ac:dyDescent="0.25">
      <c r="D896" s="98"/>
    </row>
    <row r="897" spans="4:4" x14ac:dyDescent="0.25">
      <c r="D897" s="98"/>
    </row>
    <row r="898" spans="4:4" x14ac:dyDescent="0.25">
      <c r="D898" s="98"/>
    </row>
    <row r="899" spans="4:4" x14ac:dyDescent="0.25">
      <c r="D899" s="98"/>
    </row>
    <row r="900" spans="4:4" x14ac:dyDescent="0.25">
      <c r="D900" s="98"/>
    </row>
    <row r="901" spans="4:4" x14ac:dyDescent="0.25">
      <c r="D901" s="98"/>
    </row>
    <row r="902" spans="4:4" x14ac:dyDescent="0.25">
      <c r="D902" s="98"/>
    </row>
    <row r="903" spans="4:4" x14ac:dyDescent="0.25">
      <c r="D903" s="98"/>
    </row>
    <row r="904" spans="4:4" x14ac:dyDescent="0.25">
      <c r="D904" s="98"/>
    </row>
    <row r="905" spans="4:4" x14ac:dyDescent="0.25">
      <c r="D905" s="98"/>
    </row>
    <row r="906" spans="4:4" x14ac:dyDescent="0.25">
      <c r="D906" s="98"/>
    </row>
    <row r="907" spans="4:4" x14ac:dyDescent="0.25">
      <c r="D907" s="98"/>
    </row>
    <row r="908" spans="4:4" x14ac:dyDescent="0.25">
      <c r="D908" s="98"/>
    </row>
    <row r="909" spans="4:4" x14ac:dyDescent="0.25">
      <c r="D909" s="98"/>
    </row>
    <row r="910" spans="4:4" x14ac:dyDescent="0.25">
      <c r="D910" s="98"/>
    </row>
    <row r="911" spans="4:4" x14ac:dyDescent="0.25">
      <c r="D911" s="98"/>
    </row>
    <row r="912" spans="4:4" x14ac:dyDescent="0.25">
      <c r="D912" s="98"/>
    </row>
    <row r="913" spans="4:4" x14ac:dyDescent="0.25">
      <c r="D913" s="98"/>
    </row>
    <row r="914" spans="4:4" x14ac:dyDescent="0.25">
      <c r="D914" s="98"/>
    </row>
    <row r="915" spans="4:4" x14ac:dyDescent="0.25">
      <c r="D915" s="98"/>
    </row>
    <row r="916" spans="4:4" x14ac:dyDescent="0.25">
      <c r="D916" s="98"/>
    </row>
    <row r="917" spans="4:4" x14ac:dyDescent="0.25">
      <c r="D917" s="98"/>
    </row>
    <row r="918" spans="4:4" x14ac:dyDescent="0.25">
      <c r="D918" s="98"/>
    </row>
    <row r="919" spans="4:4" x14ac:dyDescent="0.25">
      <c r="D919" s="98"/>
    </row>
    <row r="920" spans="4:4" x14ac:dyDescent="0.25">
      <c r="D920" s="98"/>
    </row>
    <row r="921" spans="4:4" x14ac:dyDescent="0.25">
      <c r="D921" s="98"/>
    </row>
    <row r="922" spans="4:4" x14ac:dyDescent="0.25">
      <c r="D922" s="98"/>
    </row>
    <row r="923" spans="4:4" x14ac:dyDescent="0.25">
      <c r="D923" s="98"/>
    </row>
    <row r="924" spans="4:4" x14ac:dyDescent="0.25">
      <c r="D924" s="98"/>
    </row>
    <row r="925" spans="4:4" x14ac:dyDescent="0.25">
      <c r="D925" s="98"/>
    </row>
    <row r="926" spans="4:4" x14ac:dyDescent="0.25">
      <c r="D926" s="98"/>
    </row>
    <row r="927" spans="4:4" x14ac:dyDescent="0.25">
      <c r="D927" s="98"/>
    </row>
    <row r="928" spans="4:4" x14ac:dyDescent="0.25">
      <c r="D928" s="98"/>
    </row>
    <row r="929" spans="4:4" x14ac:dyDescent="0.25">
      <c r="D929" s="98"/>
    </row>
    <row r="930" spans="4:4" x14ac:dyDescent="0.25">
      <c r="D930" s="98"/>
    </row>
    <row r="931" spans="4:4" x14ac:dyDescent="0.25">
      <c r="D931" s="98"/>
    </row>
    <row r="932" spans="4:4" x14ac:dyDescent="0.25">
      <c r="D932" s="98"/>
    </row>
    <row r="933" spans="4:4" x14ac:dyDescent="0.25">
      <c r="D933" s="98"/>
    </row>
    <row r="934" spans="4:4" x14ac:dyDescent="0.25">
      <c r="D934" s="98"/>
    </row>
    <row r="935" spans="4:4" x14ac:dyDescent="0.25">
      <c r="D935" s="98"/>
    </row>
    <row r="936" spans="4:4" x14ac:dyDescent="0.25">
      <c r="D936" s="98"/>
    </row>
    <row r="937" spans="4:4" x14ac:dyDescent="0.25">
      <c r="D937" s="98"/>
    </row>
    <row r="938" spans="4:4" x14ac:dyDescent="0.25">
      <c r="D938" s="98"/>
    </row>
    <row r="939" spans="4:4" x14ac:dyDescent="0.25">
      <c r="D939" s="98"/>
    </row>
    <row r="940" spans="4:4" x14ac:dyDescent="0.25">
      <c r="D940" s="98"/>
    </row>
    <row r="941" spans="4:4" x14ac:dyDescent="0.25">
      <c r="D941" s="98"/>
    </row>
    <row r="942" spans="4:4" x14ac:dyDescent="0.25">
      <c r="D942" s="98"/>
    </row>
    <row r="943" spans="4:4" x14ac:dyDescent="0.25">
      <c r="D943" s="98"/>
    </row>
    <row r="944" spans="4:4" x14ac:dyDescent="0.25">
      <c r="D944" s="98"/>
    </row>
    <row r="945" spans="4:4" x14ac:dyDescent="0.25">
      <c r="D945" s="98"/>
    </row>
    <row r="946" spans="4:4" x14ac:dyDescent="0.25">
      <c r="D946" s="98"/>
    </row>
    <row r="947" spans="4:4" x14ac:dyDescent="0.25">
      <c r="D947" s="98"/>
    </row>
    <row r="948" spans="4:4" x14ac:dyDescent="0.25">
      <c r="D948" s="98"/>
    </row>
    <row r="949" spans="4:4" x14ac:dyDescent="0.25">
      <c r="D949" s="98"/>
    </row>
    <row r="950" spans="4:4" x14ac:dyDescent="0.25">
      <c r="D950" s="98"/>
    </row>
    <row r="951" spans="4:4" x14ac:dyDescent="0.25">
      <c r="D951" s="98"/>
    </row>
    <row r="952" spans="4:4" x14ac:dyDescent="0.25">
      <c r="D952" s="98"/>
    </row>
    <row r="953" spans="4:4" x14ac:dyDescent="0.25">
      <c r="D953" s="98"/>
    </row>
    <row r="954" spans="4:4" x14ac:dyDescent="0.25">
      <c r="D954" s="98"/>
    </row>
    <row r="955" spans="4:4" x14ac:dyDescent="0.25">
      <c r="D955" s="98"/>
    </row>
    <row r="956" spans="4:4" x14ac:dyDescent="0.25">
      <c r="D956" s="98"/>
    </row>
    <row r="957" spans="4:4" x14ac:dyDescent="0.25">
      <c r="D957" s="98"/>
    </row>
    <row r="958" spans="4:4" x14ac:dyDescent="0.25">
      <c r="D958" s="98"/>
    </row>
    <row r="959" spans="4:4" x14ac:dyDescent="0.25">
      <c r="D959" s="98"/>
    </row>
    <row r="960" spans="4:4" x14ac:dyDescent="0.25">
      <c r="D960" s="98"/>
    </row>
    <row r="961" spans="4:4" x14ac:dyDescent="0.25">
      <c r="D961" s="98"/>
    </row>
    <row r="962" spans="4:4" x14ac:dyDescent="0.25">
      <c r="D962" s="98"/>
    </row>
    <row r="963" spans="4:4" x14ac:dyDescent="0.25">
      <c r="D963" s="98"/>
    </row>
    <row r="964" spans="4:4" x14ac:dyDescent="0.25">
      <c r="D964" s="98"/>
    </row>
    <row r="965" spans="4:4" x14ac:dyDescent="0.25">
      <c r="D965" s="98"/>
    </row>
    <row r="966" spans="4:4" x14ac:dyDescent="0.25">
      <c r="D966" s="98"/>
    </row>
    <row r="967" spans="4:4" x14ac:dyDescent="0.25">
      <c r="D967" s="98"/>
    </row>
    <row r="968" spans="4:4" x14ac:dyDescent="0.25">
      <c r="D968" s="98"/>
    </row>
    <row r="969" spans="4:4" x14ac:dyDescent="0.25">
      <c r="D969" s="98"/>
    </row>
    <row r="970" spans="4:4" x14ac:dyDescent="0.25">
      <c r="D970" s="98"/>
    </row>
    <row r="971" spans="4:4" x14ac:dyDescent="0.25">
      <c r="D971" s="98"/>
    </row>
    <row r="972" spans="4:4" x14ac:dyDescent="0.25">
      <c r="D972" s="98"/>
    </row>
    <row r="973" spans="4:4" x14ac:dyDescent="0.25">
      <c r="D973" s="98"/>
    </row>
    <row r="974" spans="4:4" x14ac:dyDescent="0.25">
      <c r="D974" s="98"/>
    </row>
    <row r="975" spans="4:4" x14ac:dyDescent="0.25">
      <c r="D975" s="98"/>
    </row>
    <row r="976" spans="4:4" x14ac:dyDescent="0.25">
      <c r="D976" s="98"/>
    </row>
    <row r="977" spans="4:4" x14ac:dyDescent="0.25">
      <c r="D977" s="98"/>
    </row>
    <row r="978" spans="4:4" x14ac:dyDescent="0.25">
      <c r="D978" s="98"/>
    </row>
    <row r="979" spans="4:4" x14ac:dyDescent="0.25">
      <c r="D979" s="98"/>
    </row>
    <row r="980" spans="4:4" x14ac:dyDescent="0.25">
      <c r="D980" s="98"/>
    </row>
    <row r="981" spans="4:4" x14ac:dyDescent="0.25">
      <c r="D981" s="98"/>
    </row>
    <row r="982" spans="4:4" x14ac:dyDescent="0.25">
      <c r="D982" s="98"/>
    </row>
    <row r="983" spans="4:4" x14ac:dyDescent="0.25">
      <c r="D983" s="98"/>
    </row>
    <row r="984" spans="4:4" x14ac:dyDescent="0.25">
      <c r="D984" s="98"/>
    </row>
    <row r="985" spans="4:4" x14ac:dyDescent="0.25">
      <c r="D985" s="98"/>
    </row>
    <row r="986" spans="4:4" x14ac:dyDescent="0.25">
      <c r="D986" s="98"/>
    </row>
    <row r="987" spans="4:4" x14ac:dyDescent="0.25">
      <c r="D987" s="98"/>
    </row>
    <row r="988" spans="4:4" x14ac:dyDescent="0.25">
      <c r="D988" s="98"/>
    </row>
    <row r="989" spans="4:4" x14ac:dyDescent="0.25">
      <c r="D989" s="98"/>
    </row>
    <row r="990" spans="4:4" x14ac:dyDescent="0.25">
      <c r="D990" s="98"/>
    </row>
    <row r="991" spans="4:4" x14ac:dyDescent="0.25">
      <c r="D991" s="98"/>
    </row>
    <row r="992" spans="4:4" x14ac:dyDescent="0.25">
      <c r="D992" s="98"/>
    </row>
    <row r="993" spans="4:4" x14ac:dyDescent="0.25">
      <c r="D993" s="98"/>
    </row>
    <row r="994" spans="4:4" x14ac:dyDescent="0.25">
      <c r="D994" s="98"/>
    </row>
    <row r="995" spans="4:4" x14ac:dyDescent="0.25">
      <c r="D995" s="98"/>
    </row>
    <row r="996" spans="4:4" x14ac:dyDescent="0.25">
      <c r="D996" s="98"/>
    </row>
    <row r="997" spans="4:4" x14ac:dyDescent="0.25">
      <c r="D997" s="98"/>
    </row>
    <row r="998" spans="4:4" x14ac:dyDescent="0.25">
      <c r="D998" s="98"/>
    </row>
    <row r="999" spans="4:4" x14ac:dyDescent="0.25">
      <c r="D999" s="98"/>
    </row>
    <row r="1000" spans="4:4" x14ac:dyDescent="0.25">
      <c r="D1000" s="98"/>
    </row>
    <row r="1001" spans="4:4" x14ac:dyDescent="0.25">
      <c r="D1001" s="98"/>
    </row>
    <row r="1002" spans="4:4" x14ac:dyDescent="0.25">
      <c r="D1002" s="98"/>
    </row>
    <row r="1003" spans="4:4" x14ac:dyDescent="0.25">
      <c r="D1003" s="98"/>
    </row>
    <row r="1004" spans="4:4" x14ac:dyDescent="0.25">
      <c r="D1004" s="98"/>
    </row>
    <row r="1005" spans="4:4" x14ac:dyDescent="0.25">
      <c r="D1005" s="98"/>
    </row>
    <row r="1006" spans="4:4" x14ac:dyDescent="0.25">
      <c r="D1006" s="98"/>
    </row>
    <row r="1007" spans="4:4" x14ac:dyDescent="0.25">
      <c r="D1007" s="98"/>
    </row>
    <row r="1008" spans="4:4" x14ac:dyDescent="0.25">
      <c r="D1008" s="98"/>
    </row>
    <row r="1009" spans="4:4" x14ac:dyDescent="0.25">
      <c r="D1009" s="98"/>
    </row>
    <row r="1010" spans="4:4" x14ac:dyDescent="0.25">
      <c r="D1010" s="98"/>
    </row>
    <row r="1011" spans="4:4" x14ac:dyDescent="0.25">
      <c r="D1011" s="98"/>
    </row>
    <row r="1012" spans="4:4" x14ac:dyDescent="0.25">
      <c r="D1012" s="98"/>
    </row>
    <row r="1013" spans="4:4" x14ac:dyDescent="0.25">
      <c r="D1013" s="98"/>
    </row>
    <row r="1014" spans="4:4" x14ac:dyDescent="0.25">
      <c r="D1014" s="98"/>
    </row>
    <row r="1015" spans="4:4" x14ac:dyDescent="0.25">
      <c r="D1015" s="98"/>
    </row>
    <row r="1016" spans="4:4" x14ac:dyDescent="0.25">
      <c r="D1016" s="98"/>
    </row>
    <row r="1017" spans="4:4" x14ac:dyDescent="0.25">
      <c r="D1017" s="98"/>
    </row>
    <row r="1018" spans="4:4" x14ac:dyDescent="0.25">
      <c r="D1018" s="98"/>
    </row>
    <row r="1019" spans="4:4" x14ac:dyDescent="0.25">
      <c r="D1019" s="98"/>
    </row>
    <row r="1020" spans="4:4" x14ac:dyDescent="0.25">
      <c r="D1020" s="98"/>
    </row>
    <row r="1021" spans="4:4" x14ac:dyDescent="0.25">
      <c r="D1021" s="98"/>
    </row>
    <row r="1022" spans="4:4" x14ac:dyDescent="0.25">
      <c r="D1022" s="98"/>
    </row>
    <row r="1023" spans="4:4" x14ac:dyDescent="0.25">
      <c r="D1023" s="98"/>
    </row>
    <row r="1024" spans="4:4" x14ac:dyDescent="0.25">
      <c r="D1024" s="98"/>
    </row>
    <row r="1025" spans="4:4" x14ac:dyDescent="0.25">
      <c r="D1025" s="98"/>
    </row>
    <row r="1026" spans="4:4" x14ac:dyDescent="0.25">
      <c r="D1026" s="98"/>
    </row>
    <row r="1027" spans="4:4" x14ac:dyDescent="0.25">
      <c r="D1027" s="98"/>
    </row>
    <row r="1028" spans="4:4" x14ac:dyDescent="0.25">
      <c r="D1028" s="98"/>
    </row>
    <row r="1029" spans="4:4" x14ac:dyDescent="0.25">
      <c r="D1029" s="98"/>
    </row>
    <row r="1030" spans="4:4" x14ac:dyDescent="0.25">
      <c r="D1030" s="98"/>
    </row>
    <row r="1031" spans="4:4" x14ac:dyDescent="0.25">
      <c r="D1031" s="98"/>
    </row>
    <row r="1032" spans="4:4" x14ac:dyDescent="0.25">
      <c r="D1032" s="98"/>
    </row>
    <row r="1033" spans="4:4" x14ac:dyDescent="0.25">
      <c r="D1033" s="98"/>
    </row>
    <row r="1034" spans="4:4" x14ac:dyDescent="0.25">
      <c r="D1034" s="98"/>
    </row>
    <row r="1035" spans="4:4" x14ac:dyDescent="0.25">
      <c r="D1035" s="98"/>
    </row>
    <row r="1036" spans="4:4" x14ac:dyDescent="0.25">
      <c r="D1036" s="98"/>
    </row>
    <row r="1037" spans="4:4" x14ac:dyDescent="0.25">
      <c r="D1037" s="98"/>
    </row>
    <row r="1038" spans="4:4" x14ac:dyDescent="0.25">
      <c r="D1038" s="98"/>
    </row>
    <row r="1039" spans="4:4" x14ac:dyDescent="0.25">
      <c r="D1039" s="98"/>
    </row>
    <row r="1040" spans="4:4" x14ac:dyDescent="0.25">
      <c r="D1040" s="98"/>
    </row>
  </sheetData>
  <sheetProtection algorithmName="SHA-512" hashValue="5ekYjOuyOu/lEq8Yqb//E5t/KRjAaBzGbDzvf5lHUgKXFXyUsuZy/rdpzeiW1FFMtZp/RjEkExLe+ARFH0/sYw==" saltValue="11xhp4589Et+z9dVo/uLng==" spinCount="100000" sheet="1" objects="1" scenarios="1"/>
  <mergeCells count="6">
    <mergeCell ref="A34:G38"/>
    <mergeCell ref="A1:G1"/>
    <mergeCell ref="C2:G2"/>
    <mergeCell ref="C3:G3"/>
    <mergeCell ref="C4:G4"/>
    <mergeCell ref="A33:C33"/>
  </mergeCells>
  <pageMargins left="0.7" right="0.7" top="0.78749999999999998" bottom="0.78749999999999998" header="0.51180555555555496" footer="0.51180555555555496"/>
  <pageSetup paperSize="9" scale="95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154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51</vt:i4>
      </vt:variant>
    </vt:vector>
  </HeadingPairs>
  <TitlesOfParts>
    <vt:vector size="55" baseType="lpstr">
      <vt:lpstr>Stavba</vt:lpstr>
      <vt:lpstr>VzorPolozky</vt:lpstr>
      <vt:lpstr>01 01 Pol</vt:lpstr>
      <vt:lpstr>01 02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'01 02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Stavba!Z_B7E7C763_C459_487D_8ABA_5CFDDFBD5A84_.wvu.Cols</vt:lpstr>
      <vt:lpstr>Stavba!Z_B7E7C763_C459_487D_8ABA_5CFDDFBD5A84_.wvu.PrintArea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Radim</dc:creator>
  <dc:description/>
  <cp:lastModifiedBy>Pavel</cp:lastModifiedBy>
  <cp:revision>13</cp:revision>
  <cp:lastPrinted>2021-08-02T13:48:06Z</cp:lastPrinted>
  <dcterms:created xsi:type="dcterms:W3CDTF">2009-04-08T07:15:50Z</dcterms:created>
  <dcterms:modified xsi:type="dcterms:W3CDTF">2022-07-22T09:10:09Z</dcterms:modified>
  <dc:language>cs-CZ</dc:language>
</cp:coreProperties>
</file>